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 Bt" sheetId="1" r:id="rId1"/>
  </sheets>
  <definedNames/>
  <calcPr fullCalcOnLoad="1"/>
</workbook>
</file>

<file path=xl/sharedStrings.xml><?xml version="1.0" encoding="utf-8"?>
<sst xmlns="http://schemas.openxmlformats.org/spreadsheetml/2006/main" count="404" uniqueCount="253">
  <si>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</si>
  <si>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</si>
  <si>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</si>
  <si>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</si>
  <si>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</si>
  <si>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</si>
  <si>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</si>
  <si>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</si>
  <si>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</si>
  <si>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</si>
  <si>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</si>
  <si>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</si>
  <si>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</si>
  <si>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</si>
  <si>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</si>
  <si>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</si>
  <si>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</si>
  <si>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</si>
  <si>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</si>
  <si>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</si>
  <si>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</si>
  <si>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</si>
  <si>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</si>
  <si>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</si>
  <si>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</si>
  <si>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</si>
  <si>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</si>
  <si>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</si>
  <si>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</si>
  <si>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</si>
  <si>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</si>
  <si>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</si>
  <si>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</si>
  <si>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</si>
  <si>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</si>
  <si>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</si>
  <si>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</si>
  <si>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</si>
  <si>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</si>
  <si>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</si>
  <si>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</si>
  <si>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</si>
  <si>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</si>
  <si>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</si>
  <si>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</si>
  <si>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</si>
  <si>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</si>
  <si>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</si>
  <si>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</si>
  <si>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</si>
  <si>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</si>
  <si>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</si>
  <si>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</si>
  <si>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</si>
  <si>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</si>
  <si>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</si>
  <si>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</si>
  <si>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</si>
  <si>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</si>
  <si>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</si>
  <si>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</si>
  <si>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</si>
  <si>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</si>
  <si>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</si>
  <si>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</si>
  <si>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</si>
  <si>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</si>
  <si>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</si>
  <si>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</si>
  <si>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</si>
  <si>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</si>
  <si>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</si>
  <si>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</si>
  <si>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</si>
  <si>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</si>
  <si>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</si>
  <si>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</si>
  <si>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</si>
  <si>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</si>
  <si>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</si>
  <si>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</si>
  <si>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</si>
  <si>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</si>
  <si>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</si>
  <si>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</si>
  <si>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</si>
  <si>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</si>
  <si>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</si>
  <si>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</si>
  <si>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</si>
  <si>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</si>
  <si>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</si>
  <si>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</si>
  <si>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</si>
  <si>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</si>
  <si>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</si>
  <si>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</si>
  <si>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</si>
  <si>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</si>
  <si>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</si>
  <si>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</si>
  <si>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</si>
  <si>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</si>
  <si>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</si>
  <si>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</si>
  <si>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</si>
  <si>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</si>
  <si>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</si>
  <si>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</si>
  <si>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</si>
  <si>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</si>
  <si>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</si>
  <si>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</si>
  <si>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</si>
  <si>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</si>
  <si>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</si>
  <si>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</si>
  <si>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</si>
  <si>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</si>
  <si>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</si>
  <si>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</si>
  <si>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</si>
  <si>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</si>
  <si>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</si>
  <si>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</si>
  <si>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</si>
  <si>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</si>
  <si>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</si>
  <si>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</si>
  <si>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</si>
  <si>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</si>
  <si>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</si>
  <si>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</si>
  <si>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</si>
  <si>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</si>
  <si>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</si>
  <si>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</si>
  <si>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 xml:space="preserve">Digitális technika I </t>
  </si>
  <si>
    <t>Digitális technika II</t>
  </si>
  <si>
    <t>Bánki Donát Gépész és Biztonságtechnikai Mérnöki Kar</t>
  </si>
  <si>
    <t>BGBMA11NLC</t>
  </si>
  <si>
    <t>BGBMA22NLC</t>
  </si>
  <si>
    <t>BGBFI13NLC</t>
  </si>
  <si>
    <t>BGBIAL2NLC</t>
  </si>
  <si>
    <t>KHTEL11JLC</t>
  </si>
  <si>
    <t>KHTEL22JLC</t>
  </si>
  <si>
    <t>GGTKG1B5LC</t>
  </si>
  <si>
    <t>GGTKG2B6LC</t>
  </si>
  <si>
    <t>BGBHT11NLC</t>
  </si>
  <si>
    <t>BGBJO14NLC</t>
  </si>
  <si>
    <t>BGBPS13NLC</t>
  </si>
  <si>
    <t>BAGMB13NLC</t>
  </si>
  <si>
    <t>BGBMU11NLC</t>
  </si>
  <si>
    <t>TMPVI17JLC</t>
  </si>
  <si>
    <t>BAGAG11NLC</t>
  </si>
  <si>
    <t>BAGAG22NLC</t>
  </si>
  <si>
    <t>KMAAN13JLC</t>
  </si>
  <si>
    <t>KHTAN24JLC</t>
  </si>
  <si>
    <t>KMADT14JLC</t>
  </si>
  <si>
    <t>KMADT25JLC</t>
  </si>
  <si>
    <t>BGBBS15NLC</t>
  </si>
  <si>
    <t>Biztonsági szolgáltatások</t>
  </si>
  <si>
    <t>BGBVP15NLC</t>
  </si>
  <si>
    <t>BGBET17NLC</t>
  </si>
  <si>
    <t>Érvényes 2008. szeptember 01-től felmenő rendszerben</t>
  </si>
  <si>
    <t>Informatika  I.</t>
  </si>
  <si>
    <t>Informatika  II.</t>
  </si>
  <si>
    <t>Matematika I.,  Mechanika II., Szerkezettan I</t>
  </si>
  <si>
    <t>Munkavédelem, ergonómia II. , Szerkezettan II.,              Vagyonvédelmi rendszerek II.</t>
  </si>
  <si>
    <t>BGBKM12NLC</t>
  </si>
  <si>
    <t>BGBMC11NLC</t>
  </si>
  <si>
    <t>BGBMC22NLC</t>
  </si>
  <si>
    <t>BGBIA11NLC</t>
  </si>
  <si>
    <t>BGBIA22NLC</t>
  </si>
  <si>
    <t>BGBBI14NLC</t>
  </si>
  <si>
    <t>BGBKO14NLC</t>
  </si>
  <si>
    <t>BGBMU14NLC</t>
  </si>
  <si>
    <t>BGBMU25NLC</t>
  </si>
  <si>
    <t>BGBHA14NLC</t>
  </si>
  <si>
    <t>KMAIV13JLC</t>
  </si>
  <si>
    <t>BGBMA13NLC</t>
  </si>
  <si>
    <t>BGBSZ12NLC</t>
  </si>
  <si>
    <t>BGBSZ23NLC</t>
  </si>
  <si>
    <t>BGBEP13NLC</t>
  </si>
  <si>
    <t>BGBEP24NLC</t>
  </si>
  <si>
    <t>BGBOR15NLC</t>
  </si>
  <si>
    <t>BGBOR26NLC</t>
  </si>
  <si>
    <t>BGBTV15NLC</t>
  </si>
  <si>
    <t>BGBTV26NLC</t>
  </si>
  <si>
    <t>KHTVR15JLC</t>
  </si>
  <si>
    <t>KMAVR26JLC</t>
  </si>
  <si>
    <t>BGBPV15NLC</t>
  </si>
  <si>
    <t>BGBKA16NLC</t>
  </si>
  <si>
    <t>BGBKO16NLC</t>
  </si>
  <si>
    <t>KHTHK16JLC</t>
  </si>
  <si>
    <t>BGBSD17NLC</t>
  </si>
  <si>
    <t xml:space="preserve">Biztonságtechnikai modul: </t>
  </si>
  <si>
    <t>BGRLB17NLC</t>
  </si>
  <si>
    <t>a</t>
  </si>
  <si>
    <t>zárójeles tárgykódok kizárólag kreditátviteli kérelemhez !!!</t>
  </si>
  <si>
    <t>(BTOSVB1NLC)</t>
  </si>
  <si>
    <t>(BTOSVB2NLC)</t>
  </si>
  <si>
    <t>(BTOSVB3NLC)</t>
  </si>
  <si>
    <t>(BTOSVB4NLC)</t>
  </si>
  <si>
    <t>Évközi jegy (f)</t>
  </si>
  <si>
    <t>levelező munkarend</t>
  </si>
  <si>
    <t>mintatanterv</t>
  </si>
  <si>
    <t>had- és biztonságtechnikai mérnöki alapképzési szak</t>
  </si>
  <si>
    <t>biztonságtechnikai szakirány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</si>
  <si>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</si>
  <si>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</si>
  <si>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</si>
  <si>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</si>
  <si>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</si>
  <si>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</si>
  <si>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</si>
  <si>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</si>
  <si>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</si>
  <si>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</si>
  <si>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</si>
  <si>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</si>
  <si>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aktív félévek száma &gt;= 5</t>
  </si>
  <si>
    <t>→</t>
  </si>
  <si>
    <t>Óbudai Egyetem</t>
  </si>
  <si>
    <t>2</t>
  </si>
  <si>
    <t>3</t>
  </si>
  <si>
    <t>teljesítendő: 10 kredit</t>
  </si>
  <si>
    <t>„szabadon választható”</t>
  </si>
  <si>
    <t>Digitális technika II felvétele</t>
  </si>
  <si>
    <t>37#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</si>
  <si>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</si>
  <si>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</si>
  <si>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</si>
  <si>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</si>
  <si>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</si>
  <si>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</si>
  <si>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</si>
  <si>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</si>
  <si>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</si>
  <si>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</si>
  <si>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képzéskód, szakkód: BBLCBT, BBLCBT</t>
  </si>
  <si>
    <t>szakiránykód: BBLCBTBT</t>
  </si>
  <si>
    <t>mintatanterv-kód: BBLCBTXXM0S12 (Σ147 krd)</t>
  </si>
  <si>
    <t>tárgycsoportkód: BBLCBTXXM0S12SV</t>
  </si>
  <si>
    <t>mintatanterv-kód: BBLCBTBTM0S12 (Σ63 krd)</t>
  </si>
  <si>
    <t>Pszich., Őrzésvéd. f.ism. II.felv.</t>
  </si>
  <si>
    <t>43p</t>
  </si>
  <si>
    <t>BGBBE1VNLC</t>
  </si>
  <si>
    <t>Bűnügyi információk</t>
  </si>
  <si>
    <t>BGBCK1VNLC</t>
  </si>
  <si>
    <t>Civilizációs kockázatok</t>
  </si>
  <si>
    <t>BGBVM1VNLC</t>
  </si>
  <si>
    <t>Változásmenedzsment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</si>
</sst>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Arial"/>
      <family val="0"/>
    </font>
    <font>
      <sz val="8.5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5" fillId="22" borderId="15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2" borderId="13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4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22" borderId="54" xfId="0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5" fillId="22" borderId="59" xfId="0" applyFont="1" applyFill="1" applyBorder="1" applyAlignment="1">
      <alignment horizontal="center"/>
    </xf>
    <xf numFmtId="0" fontId="6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3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8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/>
    </xf>
    <xf numFmtId="0" fontId="5" fillId="0" borderId="6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6" fillId="0" borderId="7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27" xfId="0" applyFont="1" applyBorder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24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 wrapText="1"/>
    </xf>
    <xf numFmtId="0" fontId="6" fillId="0" borderId="84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6" fillId="0" borderId="40" xfId="0" applyFont="1" applyBorder="1" applyAlignment="1">
      <alignment vertical="top" wrapText="1"/>
    </xf>
    <xf numFmtId="0" fontId="6" fillId="0" borderId="83" xfId="0" applyFont="1" applyBorder="1" applyAlignment="1">
      <alignment/>
    </xf>
    <xf numFmtId="0" fontId="6" fillId="0" borderId="54" xfId="0" applyFont="1" applyBorder="1" applyAlignment="1">
      <alignment vertical="top" wrapText="1"/>
    </xf>
    <xf numFmtId="0" fontId="6" fillId="0" borderId="59" xfId="0" applyFont="1" applyBorder="1" applyAlignment="1">
      <alignment/>
    </xf>
    <xf numFmtId="0" fontId="6" fillId="0" borderId="87" xfId="0" applyFont="1" applyBorder="1" applyAlignment="1">
      <alignment vertical="top" wrapText="1"/>
    </xf>
    <xf numFmtId="0" fontId="6" fillId="0" borderId="88" xfId="0" applyFont="1" applyBorder="1" applyAlignment="1">
      <alignment vertical="top" wrapText="1"/>
    </xf>
    <xf numFmtId="0" fontId="5" fillId="0" borderId="89" xfId="0" applyFont="1" applyBorder="1" applyAlignment="1">
      <alignment horizontal="center" vertical="top" wrapText="1"/>
    </xf>
    <xf numFmtId="0" fontId="6" fillId="0" borderId="90" xfId="0" applyFont="1" applyBorder="1" applyAlignment="1">
      <alignment/>
    </xf>
    <xf numFmtId="0" fontId="6" fillId="0" borderId="59" xfId="0" applyFont="1" applyBorder="1" applyAlignment="1">
      <alignment vertical="top" wrapText="1"/>
    </xf>
    <xf numFmtId="0" fontId="5" fillId="0" borderId="67" xfId="0" applyFont="1" applyBorder="1" applyAlignment="1">
      <alignment horizontal="center" vertical="top" wrapText="1"/>
    </xf>
    <xf numFmtId="0" fontId="6" fillId="0" borderId="69" xfId="0" applyFont="1" applyBorder="1" applyAlignment="1">
      <alignment/>
    </xf>
    <xf numFmtId="0" fontId="6" fillId="0" borderId="91" xfId="0" applyFont="1" applyBorder="1" applyAlignment="1">
      <alignment horizontal="center" wrapText="1"/>
    </xf>
    <xf numFmtId="0" fontId="6" fillId="0" borderId="92" xfId="0" applyFont="1" applyBorder="1" applyAlignment="1">
      <alignment horizontal="center" wrapText="1"/>
    </xf>
    <xf numFmtId="0" fontId="6" fillId="0" borderId="93" xfId="0" applyFont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9" fillId="0" borderId="34" xfId="0" applyFont="1" applyBorder="1" applyAlignment="1">
      <alignment vertical="top" wrapText="1"/>
    </xf>
    <xf numFmtId="0" fontId="6" fillId="0" borderId="94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0" borderId="60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48" xfId="0" applyFont="1" applyFill="1" applyBorder="1" applyAlignment="1">
      <alignment vertical="top" wrapText="1"/>
    </xf>
    <xf numFmtId="0" fontId="0" fillId="0" borderId="4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7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04" xfId="0" applyFont="1" applyBorder="1" applyAlignment="1">
      <alignment/>
    </xf>
    <xf numFmtId="0" fontId="6" fillId="0" borderId="104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11" xfId="0" applyFont="1" applyBorder="1" applyAlignment="1">
      <alignment/>
    </xf>
    <xf numFmtId="0" fontId="6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0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112" xfId="0" applyFont="1" applyBorder="1" applyAlignment="1">
      <alignment vertical="center" wrapText="1"/>
    </xf>
    <xf numFmtId="0" fontId="6" fillId="0" borderId="11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9" xfId="0" applyFont="1" applyBorder="1" applyAlignment="1">
      <alignment vertical="center" wrapText="1"/>
    </xf>
    <xf numFmtId="0" fontId="6" fillId="0" borderId="54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60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54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16" fillId="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5" fillId="0" borderId="115" xfId="0" applyFont="1" applyBorder="1" applyAlignment="1">
      <alignment horizontal="center" vertical="top" wrapText="1"/>
    </xf>
    <xf numFmtId="0" fontId="11" fillId="22" borderId="60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10" fillId="22" borderId="62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29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10" fillId="22" borderId="28" xfId="0" applyFont="1" applyFill="1" applyBorder="1" applyAlignment="1">
      <alignment horizontal="center" vertical="center"/>
    </xf>
    <xf numFmtId="0" fontId="10" fillId="22" borderId="31" xfId="0" applyFont="1" applyFill="1" applyBorder="1" applyAlignment="1">
      <alignment horizontal="center" vertical="center"/>
    </xf>
    <xf numFmtId="0" fontId="10" fillId="22" borderId="30" xfId="0" applyFont="1" applyFill="1" applyBorder="1" applyAlignment="1">
      <alignment horizontal="center" vertical="center"/>
    </xf>
    <xf numFmtId="0" fontId="10" fillId="22" borderId="6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2" borderId="116" xfId="0" applyFont="1" applyFill="1" applyBorder="1" applyAlignment="1">
      <alignment horizontal="center" vertical="top" wrapText="1"/>
    </xf>
    <xf numFmtId="0" fontId="5" fillId="22" borderId="117" xfId="0" applyFont="1" applyFill="1" applyBorder="1" applyAlignment="1">
      <alignment horizontal="center" vertical="top" wrapText="1"/>
    </xf>
    <xf numFmtId="0" fontId="5" fillId="22" borderId="118" xfId="0" applyFont="1" applyFill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19" fillId="23" borderId="120" xfId="0" applyFont="1" applyFill="1" applyBorder="1" applyAlignment="1">
      <alignment vertical="center"/>
    </xf>
    <xf numFmtId="0" fontId="5" fillId="23" borderId="121" xfId="0" applyFont="1" applyFill="1" applyBorder="1" applyAlignment="1">
      <alignment horizontal="right" vertical="top"/>
    </xf>
    <xf numFmtId="0" fontId="6" fillId="0" borderId="122" xfId="0" applyFont="1" applyBorder="1" applyAlignment="1">
      <alignment/>
    </xf>
    <xf numFmtId="0" fontId="5" fillId="0" borderId="123" xfId="0" applyFont="1" applyBorder="1" applyAlignment="1">
      <alignment horizontal="center" vertical="top" wrapText="1"/>
    </xf>
    <xf numFmtId="0" fontId="5" fillId="0" borderId="114" xfId="0" applyFont="1" applyBorder="1" applyAlignment="1">
      <alignment horizontal="center" vertical="top" wrapText="1"/>
    </xf>
    <xf numFmtId="0" fontId="19" fillId="23" borderId="124" xfId="0" applyFont="1" applyFill="1" applyBorder="1" applyAlignment="1">
      <alignment vertical="center"/>
    </xf>
    <xf numFmtId="0" fontId="5" fillId="23" borderId="125" xfId="0" applyFont="1" applyFill="1" applyBorder="1" applyAlignment="1">
      <alignment horizontal="right" vertical="top"/>
    </xf>
    <xf numFmtId="0" fontId="15" fillId="23" borderId="126" xfId="0" applyFont="1" applyFill="1" applyBorder="1" applyAlignment="1">
      <alignment vertical="center" shrinkToFit="1"/>
    </xf>
    <xf numFmtId="0" fontId="6" fillId="23" borderId="127" xfId="0" applyFont="1" applyFill="1" applyBorder="1" applyAlignment="1">
      <alignment vertical="top" wrapText="1"/>
    </xf>
    <xf numFmtId="0" fontId="15" fillId="6" borderId="126" xfId="0" applyFont="1" applyFill="1" applyBorder="1" applyAlignment="1">
      <alignment vertical="center" shrinkToFit="1"/>
    </xf>
    <xf numFmtId="0" fontId="6" fillId="6" borderId="128" xfId="0" applyFont="1" applyFill="1" applyBorder="1" applyAlignment="1">
      <alignment vertical="top" wrapText="1"/>
    </xf>
    <xf numFmtId="0" fontId="6" fillId="23" borderId="129" xfId="0" applyFont="1" applyFill="1" applyBorder="1" applyAlignment="1">
      <alignment horizontal="center"/>
    </xf>
    <xf numFmtId="0" fontId="6" fillId="23" borderId="130" xfId="0" applyFont="1" applyFill="1" applyBorder="1" applyAlignment="1">
      <alignment horizontal="center"/>
    </xf>
    <xf numFmtId="0" fontId="5" fillId="23" borderId="131" xfId="0" applyFont="1" applyFill="1" applyBorder="1" applyAlignment="1">
      <alignment horizontal="right"/>
    </xf>
    <xf numFmtId="0" fontId="5" fillId="23" borderId="132" xfId="0" applyFont="1" applyFill="1" applyBorder="1" applyAlignment="1">
      <alignment horizontal="left" vertical="top"/>
    </xf>
    <xf numFmtId="0" fontId="6" fillId="0" borderId="8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" fillId="23" borderId="133" xfId="0" applyFont="1" applyFill="1" applyBorder="1" applyAlignment="1">
      <alignment vertical="top" wrapText="1"/>
    </xf>
    <xf numFmtId="0" fontId="6" fillId="23" borderId="126" xfId="0" applyFont="1" applyFill="1" applyBorder="1" applyAlignment="1">
      <alignment vertical="center" shrinkToFit="1"/>
    </xf>
    <xf numFmtId="0" fontId="6" fillId="6" borderId="134" xfId="0" applyFont="1" applyFill="1" applyBorder="1" applyAlignment="1">
      <alignment vertical="top" wrapText="1"/>
    </xf>
    <xf numFmtId="0" fontId="6" fillId="0" borderId="135" xfId="0" applyFont="1" applyFill="1" applyBorder="1" applyAlignment="1">
      <alignment horizontal="center"/>
    </xf>
    <xf numFmtId="0" fontId="6" fillId="6" borderId="126" xfId="0" applyFont="1" applyFill="1" applyBorder="1" applyAlignment="1">
      <alignment vertical="center" shrinkToFit="1"/>
    </xf>
    <xf numFmtId="0" fontId="6" fillId="6" borderId="136" xfId="0" applyFont="1" applyFill="1" applyBorder="1" applyAlignment="1">
      <alignment vertical="center" shrinkToFit="1"/>
    </xf>
    <xf numFmtId="0" fontId="6" fillId="23" borderId="137" xfId="0" applyFont="1" applyFill="1" applyBorder="1" applyAlignment="1">
      <alignment vertical="center" shrinkToFit="1"/>
    </xf>
    <xf numFmtId="0" fontId="20" fillId="0" borderId="59" xfId="0" applyFont="1" applyBorder="1" applyAlignment="1" quotePrefix="1">
      <alignment horizontal="center" vertical="top" wrapText="1"/>
    </xf>
    <xf numFmtId="0" fontId="20" fillId="0" borderId="54" xfId="0" applyFont="1" applyBorder="1" applyAlignment="1" quotePrefix="1">
      <alignment horizontal="center" vertical="top" wrapText="1"/>
    </xf>
    <xf numFmtId="0" fontId="15" fillId="23" borderId="127" xfId="0" applyFont="1" applyFill="1" applyBorder="1" applyAlignment="1">
      <alignment vertical="top" wrapText="1"/>
    </xf>
    <xf numFmtId="0" fontId="21" fillId="0" borderId="85" xfId="0" applyFont="1" applyBorder="1" applyAlignment="1">
      <alignment horizontal="center" vertical="top" wrapText="1"/>
    </xf>
    <xf numFmtId="0" fontId="21" fillId="23" borderId="84" xfId="0" applyFont="1" applyFill="1" applyBorder="1" applyAlignment="1">
      <alignment horizontal="center" vertical="top" wrapText="1"/>
    </xf>
    <xf numFmtId="0" fontId="1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6" borderId="138" xfId="0" applyFont="1" applyFill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1" fillId="6" borderId="54" xfId="0" applyFont="1" applyFill="1" applyBorder="1" applyAlignment="1">
      <alignment horizontal="center" vertical="top" wrapText="1"/>
    </xf>
    <xf numFmtId="0" fontId="15" fillId="6" borderId="134" xfId="0" applyFont="1" applyFill="1" applyBorder="1" applyAlignment="1">
      <alignment vertical="top" wrapText="1"/>
    </xf>
    <xf numFmtId="0" fontId="15" fillId="0" borderId="13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5" fillId="23" borderId="132" xfId="0" applyFont="1" applyFill="1" applyBorder="1" applyAlignment="1">
      <alignment horizontal="center" vertical="top" wrapText="1"/>
    </xf>
    <xf numFmtId="0" fontId="6" fillId="0" borderId="122" xfId="0" applyFont="1" applyBorder="1" applyAlignment="1">
      <alignment vertical="center"/>
    </xf>
    <xf numFmtId="0" fontId="6" fillId="23" borderId="133" xfId="0" applyFont="1" applyFill="1" applyBorder="1" applyAlignment="1">
      <alignment vertical="center" wrapText="1"/>
    </xf>
    <xf numFmtId="0" fontId="20" fillId="0" borderId="59" xfId="0" applyFont="1" applyBorder="1" applyAlignment="1" quotePrefix="1">
      <alignment horizontal="center" vertical="center" wrapText="1"/>
    </xf>
    <xf numFmtId="0" fontId="6" fillId="0" borderId="11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2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5" fillId="22" borderId="61" xfId="0" applyFont="1" applyFill="1" applyBorder="1" applyAlignment="1">
      <alignment horizontal="left"/>
    </xf>
    <xf numFmtId="0" fontId="5" fillId="22" borderId="40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9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6" xfId="0" applyFont="1" applyBorder="1" applyAlignment="1">
      <alignment/>
    </xf>
    <xf numFmtId="0" fontId="5" fillId="22" borderId="61" xfId="0" applyFont="1" applyFill="1" applyBorder="1" applyAlignment="1">
      <alignment/>
    </xf>
    <xf numFmtId="0" fontId="6" fillId="0" borderId="139" xfId="0" applyFont="1" applyBorder="1" applyAlignment="1">
      <alignment/>
    </xf>
    <xf numFmtId="0" fontId="6" fillId="0" borderId="60" xfId="0" applyFont="1" applyBorder="1" applyAlignment="1">
      <alignment/>
    </xf>
    <xf numFmtId="0" fontId="7" fillId="22" borderId="61" xfId="0" applyFont="1" applyFill="1" applyBorder="1" applyAlignment="1">
      <alignment vertical="center" wrapText="1"/>
    </xf>
    <xf numFmtId="0" fontId="13" fillId="22" borderId="60" xfId="0" applyFont="1" applyFill="1" applyBorder="1" applyAlignment="1">
      <alignment vertical="center"/>
    </xf>
    <xf numFmtId="0" fontId="5" fillId="22" borderId="70" xfId="0" applyFont="1" applyFill="1" applyBorder="1" applyAlignment="1">
      <alignment horizontal="left"/>
    </xf>
    <xf numFmtId="0" fontId="5" fillId="22" borderId="45" xfId="0" applyFont="1" applyFill="1" applyBorder="1" applyAlignment="1">
      <alignment/>
    </xf>
    <xf numFmtId="0" fontId="5" fillId="22" borderId="139" xfId="0" applyFont="1" applyFill="1" applyBorder="1" applyAlignment="1">
      <alignment/>
    </xf>
    <xf numFmtId="0" fontId="5" fillId="22" borderId="114" xfId="0" applyFont="1" applyFill="1" applyBorder="1" applyAlignment="1">
      <alignment/>
    </xf>
    <xf numFmtId="0" fontId="5" fillId="22" borderId="69" xfId="0" applyFont="1" applyFill="1" applyBorder="1" applyAlignment="1">
      <alignment horizontal="left"/>
    </xf>
    <xf numFmtId="0" fontId="6" fillId="22" borderId="40" xfId="0" applyFont="1" applyFill="1" applyBorder="1" applyAlignment="1">
      <alignment horizontal="left"/>
    </xf>
    <xf numFmtId="0" fontId="6" fillId="22" borderId="68" xfId="0" applyFont="1" applyFill="1" applyBorder="1" applyAlignment="1">
      <alignment horizontal="left"/>
    </xf>
    <xf numFmtId="0" fontId="6" fillId="23" borderId="134" xfId="0" applyFont="1" applyFill="1" applyBorder="1" applyAlignment="1">
      <alignment vertical="center" wrapText="1"/>
    </xf>
    <xf numFmtId="0" fontId="6" fillId="0" borderId="135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0" customWidth="1"/>
    <col min="2" max="2" width="12.7109375" style="0" customWidth="1"/>
    <col min="3" max="3" width="24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bestFit="1" customWidth="1"/>
    <col min="8" max="8" width="3.28125" style="0" customWidth="1"/>
    <col min="9" max="9" width="3.140625" style="0" bestFit="1" customWidth="1"/>
    <col min="10" max="10" width="4.140625" style="0" customWidth="1"/>
    <col min="11" max="11" width="3.140625" style="0" customWidth="1"/>
    <col min="12" max="12" width="3.7109375" style="0" bestFit="1" customWidth="1"/>
    <col min="13" max="13" width="3.28125" style="0" customWidth="1"/>
    <col min="14" max="14" width="3.140625" style="0" bestFit="1" customWidth="1"/>
    <col min="15" max="15" width="3.8515625" style="0" bestFit="1" customWidth="1"/>
    <col min="16" max="16" width="3.7109375" style="0" bestFit="1" customWidth="1"/>
    <col min="17" max="17" width="3.57421875" style="0" bestFit="1" customWidth="1"/>
    <col min="18" max="18" width="3.57421875" style="0" customWidth="1"/>
    <col min="19" max="19" width="3.00390625" style="0" customWidth="1"/>
    <col min="20" max="20" width="3.7109375" style="0" bestFit="1" customWidth="1"/>
    <col min="21" max="21" width="4.00390625" style="0" bestFit="1" customWidth="1"/>
    <col min="22" max="22" width="3.57421875" style="0" bestFit="1" customWidth="1"/>
    <col min="23" max="24" width="3.7109375" style="0" customWidth="1"/>
    <col min="25" max="26" width="3.7109375" style="0" bestFit="1" customWidth="1"/>
    <col min="27" max="27" width="4.00390625" style="0" bestFit="1" customWidth="1"/>
    <col min="28" max="29" width="3.421875" style="0" customWidth="1"/>
    <col min="30" max="30" width="3.8515625" style="0" customWidth="1"/>
    <col min="31" max="32" width="4.00390625" style="0" bestFit="1" customWidth="1"/>
    <col min="33" max="33" width="4.00390625" style="0" customWidth="1"/>
    <col min="34" max="34" width="3.00390625" style="0" customWidth="1"/>
    <col min="35" max="37" width="4.00390625" style="0" bestFit="1" customWidth="1"/>
    <col min="38" max="38" width="4.00390625" style="0" customWidth="1"/>
    <col min="39" max="39" width="3.140625" style="0" bestFit="1" customWidth="1"/>
    <col min="40" max="40" width="4.00390625" style="0" bestFit="1" customWidth="1"/>
    <col min="41" max="41" width="3.7109375" style="0" customWidth="1"/>
    <col min="42" max="42" width="2.8515625" style="0" customWidth="1"/>
    <col min="43" max="43" width="3.7109375" style="0" customWidth="1"/>
    <col min="44" max="44" width="24.28125" style="0" customWidth="1"/>
  </cols>
  <sheetData>
    <row r="1" spans="1:44" ht="12.75" customHeight="1">
      <c r="A1" s="325" t="s">
        <v>223</v>
      </c>
      <c r="B1" s="258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6"/>
      <c r="Q1" s="6"/>
      <c r="R1" s="300"/>
      <c r="S1" s="301"/>
      <c r="T1" s="301"/>
      <c r="U1" s="301"/>
      <c r="V1" s="301"/>
      <c r="W1" s="302" t="s">
        <v>206</v>
      </c>
      <c r="X1" s="301"/>
      <c r="Y1" s="301"/>
      <c r="Z1" s="301"/>
      <c r="AA1" s="301"/>
      <c r="AB1" s="301"/>
      <c r="AC1" s="301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91"/>
    </row>
    <row r="2" spans="1:44" ht="12.75" customHeight="1">
      <c r="A2" s="325" t="s">
        <v>139</v>
      </c>
      <c r="B2" s="231"/>
      <c r="C2" s="6"/>
      <c r="D2" s="6"/>
      <c r="E2" s="6"/>
      <c r="F2" s="6"/>
      <c r="G2" s="24"/>
      <c r="H2" s="6"/>
      <c r="I2" s="6"/>
      <c r="J2" s="6"/>
      <c r="K2" s="6"/>
      <c r="L2" s="6"/>
      <c r="M2" s="6"/>
      <c r="N2" s="6"/>
      <c r="O2" s="6"/>
      <c r="P2" s="24"/>
      <c r="Q2" s="6"/>
      <c r="R2" s="282"/>
      <c r="S2" s="6"/>
      <c r="T2" s="6"/>
      <c r="U2" s="6"/>
      <c r="V2" s="6"/>
      <c r="W2" s="302" t="s">
        <v>207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" t="s">
        <v>205</v>
      </c>
      <c r="AP2" s="6"/>
      <c r="AQ2" s="6"/>
      <c r="AR2" s="191"/>
    </row>
    <row r="3" spans="1:44" ht="15.75" customHeight="1">
      <c r="A3" s="281" t="s">
        <v>199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97" t="s">
        <v>240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4"/>
      <c r="AP3" s="1"/>
      <c r="AQ3" s="1"/>
      <c r="AR3" s="192"/>
    </row>
    <row r="4" spans="1:44" ht="12.75" customHeight="1" thickBot="1">
      <c r="A4" s="280" t="s">
        <v>242</v>
      </c>
      <c r="B4" s="284"/>
      <c r="C4" s="28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93"/>
    </row>
    <row r="5" spans="1:44" ht="12.75" customHeight="1" thickBot="1">
      <c r="A5" s="378" t="s">
        <v>136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276"/>
      <c r="AP5" s="276"/>
      <c r="AQ5" s="277"/>
      <c r="AR5" s="193"/>
    </row>
    <row r="6" spans="1:44" ht="12.75" customHeight="1" thickBot="1">
      <c r="A6" s="375" t="s">
        <v>0</v>
      </c>
      <c r="B6" s="377" t="s">
        <v>1</v>
      </c>
      <c r="C6" s="377" t="s">
        <v>2</v>
      </c>
      <c r="D6" s="386" t="s">
        <v>3</v>
      </c>
      <c r="E6" s="388" t="s">
        <v>54</v>
      </c>
      <c r="F6" s="380" t="s">
        <v>4</v>
      </c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2"/>
      <c r="AJ6" s="168"/>
      <c r="AK6" s="169"/>
      <c r="AL6" s="169"/>
      <c r="AM6" s="169"/>
      <c r="AN6" s="170"/>
      <c r="AO6" s="377" t="s">
        <v>5</v>
      </c>
      <c r="AP6" s="383"/>
      <c r="AQ6" s="384"/>
      <c r="AR6" s="86"/>
    </row>
    <row r="7" spans="1:44" ht="12.75" customHeight="1" thickBot="1">
      <c r="A7" s="376"/>
      <c r="B7" s="372"/>
      <c r="C7" s="372"/>
      <c r="D7" s="387"/>
      <c r="E7" s="389"/>
      <c r="F7" s="95"/>
      <c r="G7" s="96"/>
      <c r="H7" s="96" t="s">
        <v>6</v>
      </c>
      <c r="I7" s="96"/>
      <c r="J7" s="97"/>
      <c r="K7" s="96"/>
      <c r="L7" s="96"/>
      <c r="M7" s="96" t="s">
        <v>7</v>
      </c>
      <c r="N7" s="96"/>
      <c r="O7" s="97"/>
      <c r="P7" s="96"/>
      <c r="Q7" s="96"/>
      <c r="R7" s="98" t="s">
        <v>8</v>
      </c>
      <c r="S7" s="96"/>
      <c r="T7" s="97"/>
      <c r="U7" s="96"/>
      <c r="V7" s="96"/>
      <c r="W7" s="98" t="s">
        <v>9</v>
      </c>
      <c r="X7" s="96"/>
      <c r="Y7" s="97"/>
      <c r="Z7" s="96"/>
      <c r="AA7" s="96"/>
      <c r="AB7" s="98" t="s">
        <v>10</v>
      </c>
      <c r="AC7" s="96"/>
      <c r="AD7" s="97"/>
      <c r="AE7" s="95"/>
      <c r="AF7" s="96"/>
      <c r="AG7" s="96" t="s">
        <v>11</v>
      </c>
      <c r="AH7" s="96"/>
      <c r="AI7" s="97"/>
      <c r="AJ7" s="95"/>
      <c r="AK7" s="96"/>
      <c r="AL7" s="96" t="s">
        <v>12</v>
      </c>
      <c r="AM7" s="96"/>
      <c r="AN7" s="97"/>
      <c r="AO7" s="372"/>
      <c r="AP7" s="373"/>
      <c r="AQ7" s="385"/>
      <c r="AR7" s="94"/>
    </row>
    <row r="8" spans="1:44" ht="12.75" customHeight="1" thickBot="1">
      <c r="A8" s="87"/>
      <c r="B8" s="259"/>
      <c r="C8" s="88"/>
      <c r="D8" s="89"/>
      <c r="E8" s="90"/>
      <c r="F8" s="88" t="s">
        <v>13</v>
      </c>
      <c r="G8" s="88" t="s">
        <v>14</v>
      </c>
      <c r="H8" s="88" t="s">
        <v>15</v>
      </c>
      <c r="I8" s="88" t="s">
        <v>16</v>
      </c>
      <c r="J8" s="91" t="s">
        <v>17</v>
      </c>
      <c r="K8" s="89" t="s">
        <v>13</v>
      </c>
      <c r="L8" s="88" t="s">
        <v>14</v>
      </c>
      <c r="M8" s="88" t="s">
        <v>15</v>
      </c>
      <c r="N8" s="88" t="s">
        <v>16</v>
      </c>
      <c r="O8" s="92" t="s">
        <v>17</v>
      </c>
      <c r="P8" s="88" t="s">
        <v>13</v>
      </c>
      <c r="Q8" s="88" t="s">
        <v>14</v>
      </c>
      <c r="R8" s="88" t="s">
        <v>15</v>
      </c>
      <c r="S8" s="88" t="s">
        <v>16</v>
      </c>
      <c r="T8" s="91" t="s">
        <v>17</v>
      </c>
      <c r="U8" s="89" t="s">
        <v>13</v>
      </c>
      <c r="V8" s="88" t="s">
        <v>14</v>
      </c>
      <c r="W8" s="88" t="s">
        <v>15</v>
      </c>
      <c r="X8" s="88" t="s">
        <v>16</v>
      </c>
      <c r="Y8" s="92" t="s">
        <v>17</v>
      </c>
      <c r="Z8" s="88" t="s">
        <v>13</v>
      </c>
      <c r="AA8" s="88" t="s">
        <v>14</v>
      </c>
      <c r="AB8" s="88" t="s">
        <v>15</v>
      </c>
      <c r="AC8" s="88" t="s">
        <v>16</v>
      </c>
      <c r="AD8" s="92" t="s">
        <v>17</v>
      </c>
      <c r="AE8" s="88" t="s">
        <v>13</v>
      </c>
      <c r="AF8" s="88" t="s">
        <v>14</v>
      </c>
      <c r="AG8" s="88" t="s">
        <v>15</v>
      </c>
      <c r="AH8" s="88" t="s">
        <v>16</v>
      </c>
      <c r="AI8" s="92" t="s">
        <v>17</v>
      </c>
      <c r="AJ8" s="88" t="s">
        <v>13</v>
      </c>
      <c r="AK8" s="88" t="s">
        <v>14</v>
      </c>
      <c r="AL8" s="88" t="s">
        <v>15</v>
      </c>
      <c r="AM8" s="88" t="s">
        <v>16</v>
      </c>
      <c r="AN8" s="92" t="s">
        <v>17</v>
      </c>
      <c r="AO8" s="372"/>
      <c r="AP8" s="373"/>
      <c r="AQ8" s="374"/>
      <c r="AR8" s="93"/>
    </row>
    <row r="9" spans="1:44" ht="12.75" customHeight="1" thickBot="1">
      <c r="A9" s="392" t="s">
        <v>18</v>
      </c>
      <c r="B9" s="394"/>
      <c r="C9" s="394"/>
      <c r="D9" s="13">
        <f aca="true" t="shared" si="0" ref="D9:AN9">SUM(D10:D20)</f>
        <v>168</v>
      </c>
      <c r="E9" s="13">
        <f t="shared" si="0"/>
        <v>46</v>
      </c>
      <c r="F9" s="19">
        <f t="shared" si="0"/>
        <v>52</v>
      </c>
      <c r="G9" s="19">
        <f t="shared" si="0"/>
        <v>16</v>
      </c>
      <c r="H9" s="19">
        <f t="shared" si="0"/>
        <v>0</v>
      </c>
      <c r="I9" s="19">
        <f t="shared" si="0"/>
        <v>0</v>
      </c>
      <c r="J9" s="19">
        <f t="shared" si="0"/>
        <v>19</v>
      </c>
      <c r="K9" s="19">
        <f t="shared" si="0"/>
        <v>60</v>
      </c>
      <c r="L9" s="19">
        <f t="shared" si="0"/>
        <v>16</v>
      </c>
      <c r="M9" s="19">
        <f t="shared" si="0"/>
        <v>12</v>
      </c>
      <c r="N9" s="19">
        <f t="shared" si="0"/>
        <v>0</v>
      </c>
      <c r="O9" s="19">
        <f t="shared" si="0"/>
        <v>23</v>
      </c>
      <c r="P9" s="19">
        <f t="shared" si="0"/>
        <v>12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4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20"/>
      <c r="AP9" s="21"/>
      <c r="AQ9" s="22"/>
      <c r="AR9" s="194"/>
    </row>
    <row r="10" spans="1:44" ht="12.75" customHeight="1" thickBot="1" thickTop="1">
      <c r="A10" s="145" t="s">
        <v>6</v>
      </c>
      <c r="B10" s="249" t="s">
        <v>140</v>
      </c>
      <c r="C10" s="146" t="s">
        <v>63</v>
      </c>
      <c r="D10" s="148">
        <f>SUM(F10:AN10)-E10</f>
        <v>24</v>
      </c>
      <c r="E10" s="149">
        <f>J10+O10+T10+Y10+AD10+AI10+AN10</f>
        <v>6</v>
      </c>
      <c r="F10" s="99">
        <v>24</v>
      </c>
      <c r="G10" s="100">
        <v>0</v>
      </c>
      <c r="H10" s="100">
        <v>0</v>
      </c>
      <c r="I10" s="100" t="s">
        <v>57</v>
      </c>
      <c r="J10" s="101">
        <v>6</v>
      </c>
      <c r="K10" s="102"/>
      <c r="L10" s="100"/>
      <c r="M10" s="100"/>
      <c r="N10" s="100"/>
      <c r="O10" s="103"/>
      <c r="P10" s="99"/>
      <c r="Q10" s="100"/>
      <c r="R10" s="100"/>
      <c r="S10" s="100"/>
      <c r="T10" s="101"/>
      <c r="U10" s="102"/>
      <c r="V10" s="100"/>
      <c r="W10" s="100"/>
      <c r="X10" s="100"/>
      <c r="Y10" s="103"/>
      <c r="Z10" s="99"/>
      <c r="AA10" s="100"/>
      <c r="AB10" s="100"/>
      <c r="AC10" s="100"/>
      <c r="AD10" s="101"/>
      <c r="AE10" s="102"/>
      <c r="AF10" s="100"/>
      <c r="AG10" s="100"/>
      <c r="AH10" s="100"/>
      <c r="AI10" s="103"/>
      <c r="AJ10" s="102"/>
      <c r="AK10" s="100"/>
      <c r="AL10" s="100"/>
      <c r="AM10" s="100"/>
      <c r="AN10" s="103"/>
      <c r="AO10" s="165"/>
      <c r="AP10" s="166"/>
      <c r="AQ10" s="167"/>
      <c r="AR10" s="195"/>
    </row>
    <row r="11" spans="1:44" ht="12.75" customHeight="1" thickBot="1">
      <c r="A11" s="145" t="s">
        <v>7</v>
      </c>
      <c r="B11" s="208" t="s">
        <v>141</v>
      </c>
      <c r="C11" s="147" t="s">
        <v>62</v>
      </c>
      <c r="D11" s="151">
        <f>SUM(F11:AN11)-E11</f>
        <v>24</v>
      </c>
      <c r="E11" s="152">
        <f>J11+O11+T11+Y11+AD11+AI11+AN11</f>
        <v>6</v>
      </c>
      <c r="F11" s="99"/>
      <c r="G11" s="100"/>
      <c r="H11" s="100"/>
      <c r="I11" s="100"/>
      <c r="J11" s="101"/>
      <c r="K11" s="102">
        <v>24</v>
      </c>
      <c r="L11" s="100">
        <v>0</v>
      </c>
      <c r="M11" s="100">
        <v>0</v>
      </c>
      <c r="N11" s="100" t="s">
        <v>57</v>
      </c>
      <c r="O11" s="103">
        <v>6</v>
      </c>
      <c r="P11" s="99"/>
      <c r="Q11" s="100"/>
      <c r="R11" s="100"/>
      <c r="S11" s="100"/>
      <c r="T11" s="101"/>
      <c r="U11" s="102"/>
      <c r="V11" s="100"/>
      <c r="W11" s="100"/>
      <c r="X11" s="100"/>
      <c r="Y11" s="103"/>
      <c r="Z11" s="99"/>
      <c r="AA11" s="100"/>
      <c r="AB11" s="100"/>
      <c r="AC11" s="100"/>
      <c r="AD11" s="101"/>
      <c r="AE11" s="102"/>
      <c r="AF11" s="100"/>
      <c r="AG11" s="100"/>
      <c r="AH11" s="100"/>
      <c r="AI11" s="103"/>
      <c r="AJ11" s="102"/>
      <c r="AK11" s="100"/>
      <c r="AL11" s="100"/>
      <c r="AM11" s="100"/>
      <c r="AN11" s="103"/>
      <c r="AO11" s="62">
        <v>1</v>
      </c>
      <c r="AP11" s="104"/>
      <c r="AQ11" s="105"/>
      <c r="AR11" s="196" t="s">
        <v>63</v>
      </c>
    </row>
    <row r="12" spans="1:44" ht="12.75" customHeight="1" thickBot="1">
      <c r="A12" s="145" t="s">
        <v>8</v>
      </c>
      <c r="B12" s="208" t="s">
        <v>142</v>
      </c>
      <c r="C12" s="147" t="s">
        <v>55</v>
      </c>
      <c r="D12" s="151">
        <f>SUM(F12:AN12)-E12</f>
        <v>12</v>
      </c>
      <c r="E12" s="151">
        <f>J12+O12+T12+Y12+AD12+AI12+AN12</f>
        <v>4</v>
      </c>
      <c r="F12" s="106"/>
      <c r="G12" s="107"/>
      <c r="H12" s="107"/>
      <c r="I12" s="107"/>
      <c r="J12" s="108"/>
      <c r="K12" s="109"/>
      <c r="L12" s="107"/>
      <c r="M12" s="107"/>
      <c r="N12" s="107"/>
      <c r="O12" s="110"/>
      <c r="P12" s="106">
        <v>12</v>
      </c>
      <c r="Q12" s="107">
        <v>0</v>
      </c>
      <c r="R12" s="107">
        <v>0</v>
      </c>
      <c r="S12" s="107" t="s">
        <v>57</v>
      </c>
      <c r="T12" s="108">
        <v>4</v>
      </c>
      <c r="U12" s="109"/>
      <c r="V12" s="114"/>
      <c r="W12" s="107"/>
      <c r="X12" s="107"/>
      <c r="Y12" s="110"/>
      <c r="Z12" s="106"/>
      <c r="AA12" s="107"/>
      <c r="AB12" s="107"/>
      <c r="AC12" s="107"/>
      <c r="AD12" s="108"/>
      <c r="AE12" s="109"/>
      <c r="AF12" s="107"/>
      <c r="AG12" s="107"/>
      <c r="AH12" s="107"/>
      <c r="AI12" s="110"/>
      <c r="AJ12" s="109"/>
      <c r="AK12" s="107"/>
      <c r="AL12" s="107"/>
      <c r="AM12" s="107"/>
      <c r="AN12" s="110"/>
      <c r="AO12" s="111">
        <v>1</v>
      </c>
      <c r="AP12" s="112"/>
      <c r="AQ12" s="113"/>
      <c r="AR12" s="196" t="s">
        <v>63</v>
      </c>
    </row>
    <row r="13" spans="1:44" ht="12.75" customHeight="1" thickBot="1">
      <c r="A13" s="145" t="s">
        <v>9</v>
      </c>
      <c r="B13" s="208" t="s">
        <v>169</v>
      </c>
      <c r="C13" s="147" t="s">
        <v>56</v>
      </c>
      <c r="D13" s="151">
        <f>SUM(F13:AN13)-E13</f>
        <v>12</v>
      </c>
      <c r="E13" s="152">
        <f>J13+O13+T13+Y13+AD13+AI13+AN13</f>
        <v>4</v>
      </c>
      <c r="F13" s="106"/>
      <c r="G13" s="107"/>
      <c r="H13" s="107"/>
      <c r="I13" s="107"/>
      <c r="J13" s="108"/>
      <c r="K13" s="115">
        <v>8</v>
      </c>
      <c r="L13" s="116">
        <v>0</v>
      </c>
      <c r="M13" s="116">
        <v>4</v>
      </c>
      <c r="N13" s="116" t="s">
        <v>53</v>
      </c>
      <c r="O13" s="117">
        <v>4</v>
      </c>
      <c r="P13" s="106"/>
      <c r="Q13" s="107"/>
      <c r="R13" s="107"/>
      <c r="S13" s="107"/>
      <c r="T13" s="108"/>
      <c r="U13" s="109"/>
      <c r="V13" s="107"/>
      <c r="W13" s="107"/>
      <c r="X13" s="107"/>
      <c r="Y13" s="110"/>
      <c r="Z13" s="106"/>
      <c r="AA13" s="107"/>
      <c r="AB13" s="107"/>
      <c r="AC13" s="107"/>
      <c r="AD13" s="108"/>
      <c r="AE13" s="109"/>
      <c r="AF13" s="107"/>
      <c r="AG13" s="107"/>
      <c r="AH13" s="107"/>
      <c r="AI13" s="110"/>
      <c r="AJ13" s="109"/>
      <c r="AK13" s="107"/>
      <c r="AL13" s="107"/>
      <c r="AM13" s="107"/>
      <c r="AN13" s="110"/>
      <c r="AO13" s="118"/>
      <c r="AP13" s="112"/>
      <c r="AQ13" s="113"/>
      <c r="AR13" s="197"/>
    </row>
    <row r="14" spans="1:44" ht="12.75" customHeight="1" thickBot="1">
      <c r="A14" s="145" t="s">
        <v>10</v>
      </c>
      <c r="B14" s="208" t="s">
        <v>170</v>
      </c>
      <c r="C14" s="147" t="s">
        <v>65</v>
      </c>
      <c r="D14" s="151">
        <f>SUM(F14:AN14)-E14</f>
        <v>16</v>
      </c>
      <c r="E14" s="152">
        <f>J14+O14+T14+Y14+AD14+AI14+AN14</f>
        <v>5</v>
      </c>
      <c r="F14" s="106">
        <v>8</v>
      </c>
      <c r="G14" s="107">
        <v>8</v>
      </c>
      <c r="H14" s="107">
        <v>0</v>
      </c>
      <c r="I14" s="107" t="s">
        <v>57</v>
      </c>
      <c r="J14" s="108">
        <v>5</v>
      </c>
      <c r="K14" s="115"/>
      <c r="L14" s="116"/>
      <c r="M14" s="116"/>
      <c r="N14" s="116"/>
      <c r="O14" s="117"/>
      <c r="P14" s="106"/>
      <c r="Q14" s="107"/>
      <c r="R14" s="107"/>
      <c r="S14" s="107"/>
      <c r="T14" s="108"/>
      <c r="U14" s="109"/>
      <c r="V14" s="107"/>
      <c r="W14" s="107"/>
      <c r="X14" s="107"/>
      <c r="Y14" s="110"/>
      <c r="Z14" s="106"/>
      <c r="AA14" s="107"/>
      <c r="AB14" s="107"/>
      <c r="AC14" s="107"/>
      <c r="AD14" s="119"/>
      <c r="AE14" s="109"/>
      <c r="AF14" s="107"/>
      <c r="AG14" s="107"/>
      <c r="AH14" s="107"/>
      <c r="AI14" s="110"/>
      <c r="AJ14" s="109"/>
      <c r="AK14" s="107"/>
      <c r="AL14" s="107"/>
      <c r="AM14" s="107"/>
      <c r="AN14" s="110"/>
      <c r="AO14" s="118"/>
      <c r="AP14" s="120"/>
      <c r="AQ14" s="121"/>
      <c r="AR14" s="197"/>
    </row>
    <row r="15" spans="1:44" ht="12.75" customHeight="1" thickBot="1">
      <c r="A15" s="145" t="s">
        <v>11</v>
      </c>
      <c r="B15" s="208" t="s">
        <v>171</v>
      </c>
      <c r="C15" s="147" t="s">
        <v>64</v>
      </c>
      <c r="D15" s="151">
        <f aca="true" t="shared" si="1" ref="D15:D20">SUM(F15:AN15)-E15</f>
        <v>20</v>
      </c>
      <c r="E15" s="152">
        <f aca="true" t="shared" si="2" ref="E15:E20">J15+O15+T15+Y15+AD15+AI15+AN15</f>
        <v>5</v>
      </c>
      <c r="F15" s="106"/>
      <c r="G15" s="107"/>
      <c r="H15" s="107"/>
      <c r="I15" s="107"/>
      <c r="J15" s="108"/>
      <c r="K15" s="115">
        <v>12</v>
      </c>
      <c r="L15" s="116">
        <v>8</v>
      </c>
      <c r="M15" s="116">
        <v>0</v>
      </c>
      <c r="N15" s="116" t="s">
        <v>57</v>
      </c>
      <c r="O15" s="117">
        <v>5</v>
      </c>
      <c r="P15" s="106"/>
      <c r="Q15" s="107"/>
      <c r="R15" s="107"/>
      <c r="S15" s="107"/>
      <c r="T15" s="108"/>
      <c r="U15" s="109"/>
      <c r="V15" s="107"/>
      <c r="W15" s="107"/>
      <c r="X15" s="107"/>
      <c r="Y15" s="110"/>
      <c r="Z15" s="106"/>
      <c r="AA15" s="107"/>
      <c r="AB15" s="107"/>
      <c r="AC15" s="107"/>
      <c r="AD15" s="119"/>
      <c r="AE15" s="109"/>
      <c r="AF15" s="107"/>
      <c r="AG15" s="107"/>
      <c r="AH15" s="107"/>
      <c r="AI15" s="110"/>
      <c r="AJ15" s="109"/>
      <c r="AK15" s="107"/>
      <c r="AL15" s="107"/>
      <c r="AM15" s="107"/>
      <c r="AN15" s="110"/>
      <c r="AO15" s="111">
        <v>5</v>
      </c>
      <c r="AP15" s="120"/>
      <c r="AQ15" s="121"/>
      <c r="AR15" s="196" t="s">
        <v>65</v>
      </c>
    </row>
    <row r="16" spans="1:44" ht="12.75" customHeight="1" thickBot="1">
      <c r="A16" s="145" t="s">
        <v>12</v>
      </c>
      <c r="B16" s="208" t="s">
        <v>172</v>
      </c>
      <c r="C16" s="147" t="s">
        <v>67</v>
      </c>
      <c r="D16" s="151">
        <f t="shared" si="1"/>
        <v>12</v>
      </c>
      <c r="E16" s="152">
        <f t="shared" si="2"/>
        <v>3</v>
      </c>
      <c r="F16" s="106">
        <v>12</v>
      </c>
      <c r="G16" s="107">
        <v>0</v>
      </c>
      <c r="H16" s="107">
        <v>0</v>
      </c>
      <c r="I16" s="107" t="s">
        <v>57</v>
      </c>
      <c r="J16" s="108">
        <v>3</v>
      </c>
      <c r="K16" s="115"/>
      <c r="L16" s="116"/>
      <c r="M16" s="116"/>
      <c r="N16" s="116"/>
      <c r="O16" s="117"/>
      <c r="P16" s="106"/>
      <c r="Q16" s="107"/>
      <c r="R16" s="107"/>
      <c r="S16" s="107"/>
      <c r="T16" s="108"/>
      <c r="U16" s="109"/>
      <c r="V16" s="107"/>
      <c r="W16" s="107"/>
      <c r="X16" s="107"/>
      <c r="Y16" s="110"/>
      <c r="Z16" s="106"/>
      <c r="AA16" s="107"/>
      <c r="AB16" s="107"/>
      <c r="AC16" s="107"/>
      <c r="AD16" s="119"/>
      <c r="AE16" s="109"/>
      <c r="AF16" s="107"/>
      <c r="AG16" s="107"/>
      <c r="AH16" s="107"/>
      <c r="AI16" s="110"/>
      <c r="AJ16" s="109"/>
      <c r="AK16" s="107"/>
      <c r="AL16" s="107"/>
      <c r="AM16" s="107"/>
      <c r="AN16" s="110"/>
      <c r="AO16" s="122"/>
      <c r="AP16" s="123"/>
      <c r="AQ16" s="124"/>
      <c r="AR16" s="197"/>
    </row>
    <row r="17" spans="1:44" ht="12.75" customHeight="1" thickBot="1">
      <c r="A17" s="145" t="s">
        <v>19</v>
      </c>
      <c r="B17" s="208" t="s">
        <v>173</v>
      </c>
      <c r="C17" s="147" t="s">
        <v>68</v>
      </c>
      <c r="D17" s="151">
        <f t="shared" si="1"/>
        <v>8</v>
      </c>
      <c r="E17" s="152">
        <f t="shared" si="2"/>
        <v>2</v>
      </c>
      <c r="F17" s="106"/>
      <c r="G17" s="107"/>
      <c r="H17" s="107"/>
      <c r="I17" s="107"/>
      <c r="J17" s="108"/>
      <c r="K17" s="115">
        <v>8</v>
      </c>
      <c r="L17" s="116">
        <v>0</v>
      </c>
      <c r="M17" s="116">
        <v>0</v>
      </c>
      <c r="N17" s="116" t="s">
        <v>57</v>
      </c>
      <c r="O17" s="117">
        <v>2</v>
      </c>
      <c r="P17" s="106"/>
      <c r="Q17" s="107"/>
      <c r="R17" s="107"/>
      <c r="S17" s="107"/>
      <c r="T17" s="108"/>
      <c r="U17" s="109"/>
      <c r="V17" s="107"/>
      <c r="W17" s="107"/>
      <c r="X17" s="107"/>
      <c r="Y17" s="110"/>
      <c r="Z17" s="106"/>
      <c r="AA17" s="107"/>
      <c r="AB17" s="107"/>
      <c r="AC17" s="107"/>
      <c r="AD17" s="119"/>
      <c r="AE17" s="109"/>
      <c r="AF17" s="107"/>
      <c r="AG17" s="107"/>
      <c r="AH17" s="107"/>
      <c r="AI17" s="110"/>
      <c r="AJ17" s="109"/>
      <c r="AK17" s="107"/>
      <c r="AL17" s="107"/>
      <c r="AM17" s="107"/>
      <c r="AN17" s="110"/>
      <c r="AO17" s="122">
        <v>7</v>
      </c>
      <c r="AP17" s="123"/>
      <c r="AQ17" s="124"/>
      <c r="AR17" s="196" t="s">
        <v>165</v>
      </c>
    </row>
    <row r="18" spans="1:44" ht="12.75" customHeight="1" thickBot="1">
      <c r="A18" s="145" t="s">
        <v>20</v>
      </c>
      <c r="B18" s="208" t="s">
        <v>143</v>
      </c>
      <c r="C18" s="147" t="s">
        <v>59</v>
      </c>
      <c r="D18" s="151">
        <f t="shared" si="1"/>
        <v>8</v>
      </c>
      <c r="E18" s="152">
        <f t="shared" si="2"/>
        <v>2</v>
      </c>
      <c r="F18" s="106"/>
      <c r="G18" s="107"/>
      <c r="H18" s="107"/>
      <c r="I18" s="107"/>
      <c r="J18" s="108"/>
      <c r="K18" s="115">
        <v>0</v>
      </c>
      <c r="L18" s="116">
        <v>0</v>
      </c>
      <c r="M18" s="116">
        <v>8</v>
      </c>
      <c r="N18" s="116" t="s">
        <v>53</v>
      </c>
      <c r="O18" s="117">
        <v>2</v>
      </c>
      <c r="P18" s="106"/>
      <c r="Q18" s="107"/>
      <c r="R18" s="107"/>
      <c r="S18" s="107"/>
      <c r="T18" s="108"/>
      <c r="U18" s="109"/>
      <c r="V18" s="107"/>
      <c r="W18" s="107"/>
      <c r="X18" s="107"/>
      <c r="Y18" s="110"/>
      <c r="Z18" s="106"/>
      <c r="AA18" s="107"/>
      <c r="AB18" s="107"/>
      <c r="AC18" s="107"/>
      <c r="AD18" s="119"/>
      <c r="AE18" s="109"/>
      <c r="AF18" s="107"/>
      <c r="AG18" s="107"/>
      <c r="AH18" s="107"/>
      <c r="AI18" s="110"/>
      <c r="AJ18" s="109"/>
      <c r="AK18" s="107"/>
      <c r="AL18" s="107"/>
      <c r="AM18" s="107"/>
      <c r="AN18" s="110"/>
      <c r="AO18" s="122">
        <v>7</v>
      </c>
      <c r="AP18" s="123"/>
      <c r="AQ18" s="124"/>
      <c r="AR18" s="196" t="s">
        <v>165</v>
      </c>
    </row>
    <row r="19" spans="1:44" ht="12.75" customHeight="1" thickBot="1">
      <c r="A19" s="145" t="s">
        <v>21</v>
      </c>
      <c r="B19" s="208" t="s">
        <v>144</v>
      </c>
      <c r="C19" s="147" t="s">
        <v>69</v>
      </c>
      <c r="D19" s="151">
        <f t="shared" si="1"/>
        <v>16</v>
      </c>
      <c r="E19" s="152">
        <f t="shared" si="2"/>
        <v>5</v>
      </c>
      <c r="F19" s="106">
        <v>8</v>
      </c>
      <c r="G19" s="107">
        <v>8</v>
      </c>
      <c r="H19" s="107">
        <v>0</v>
      </c>
      <c r="I19" s="107" t="s">
        <v>57</v>
      </c>
      <c r="J19" s="108">
        <v>5</v>
      </c>
      <c r="K19" s="115"/>
      <c r="L19" s="116"/>
      <c r="M19" s="116"/>
      <c r="N19" s="116"/>
      <c r="O19" s="117"/>
      <c r="P19" s="106"/>
      <c r="Q19" s="107"/>
      <c r="R19" s="107"/>
      <c r="S19" s="107"/>
      <c r="T19" s="108"/>
      <c r="U19" s="109"/>
      <c r="V19" s="107"/>
      <c r="W19" s="107"/>
      <c r="X19" s="107"/>
      <c r="Y19" s="110"/>
      <c r="Z19" s="106"/>
      <c r="AA19" s="107"/>
      <c r="AB19" s="107"/>
      <c r="AC19" s="107"/>
      <c r="AD19" s="119"/>
      <c r="AE19" s="109"/>
      <c r="AF19" s="107"/>
      <c r="AG19" s="107"/>
      <c r="AH19" s="107"/>
      <c r="AI19" s="110"/>
      <c r="AJ19" s="109"/>
      <c r="AK19" s="107"/>
      <c r="AL19" s="107"/>
      <c r="AM19" s="107"/>
      <c r="AN19" s="110"/>
      <c r="AO19" s="122"/>
      <c r="AP19" s="123"/>
      <c r="AQ19" s="124"/>
      <c r="AR19" s="197"/>
    </row>
    <row r="20" spans="1:44" ht="12.75" customHeight="1" thickBot="1">
      <c r="A20" s="145" t="s">
        <v>22</v>
      </c>
      <c r="B20" s="208" t="s">
        <v>145</v>
      </c>
      <c r="C20" s="154" t="s">
        <v>70</v>
      </c>
      <c r="D20" s="151">
        <f t="shared" si="1"/>
        <v>16</v>
      </c>
      <c r="E20" s="151">
        <f t="shared" si="2"/>
        <v>4</v>
      </c>
      <c r="F20" s="106"/>
      <c r="G20" s="107"/>
      <c r="H20" s="107"/>
      <c r="I20" s="107"/>
      <c r="J20" s="108"/>
      <c r="K20" s="115">
        <v>8</v>
      </c>
      <c r="L20" s="116">
        <v>8</v>
      </c>
      <c r="M20" s="116">
        <v>0</v>
      </c>
      <c r="N20" s="116" t="s">
        <v>57</v>
      </c>
      <c r="O20" s="117">
        <v>4</v>
      </c>
      <c r="P20" s="106"/>
      <c r="Q20" s="107"/>
      <c r="R20" s="107"/>
      <c r="S20" s="107"/>
      <c r="T20" s="108"/>
      <c r="U20" s="109"/>
      <c r="V20" s="107"/>
      <c r="W20" s="107"/>
      <c r="X20" s="107"/>
      <c r="Y20" s="110"/>
      <c r="Z20" s="106"/>
      <c r="AA20" s="107"/>
      <c r="AB20" s="107"/>
      <c r="AC20" s="107"/>
      <c r="AD20" s="119"/>
      <c r="AE20" s="109"/>
      <c r="AF20" s="107"/>
      <c r="AG20" s="107"/>
      <c r="AH20" s="107"/>
      <c r="AI20" s="110"/>
      <c r="AJ20" s="109"/>
      <c r="AK20" s="107"/>
      <c r="AL20" s="107"/>
      <c r="AM20" s="107"/>
      <c r="AN20" s="110"/>
      <c r="AO20" s="122">
        <v>10</v>
      </c>
      <c r="AP20" s="123"/>
      <c r="AQ20" s="124"/>
      <c r="AR20" s="196" t="s">
        <v>69</v>
      </c>
    </row>
    <row r="21" spans="1:44" ht="12.75" customHeight="1" thickBot="1">
      <c r="A21" s="392" t="s">
        <v>125</v>
      </c>
      <c r="B21" s="394"/>
      <c r="C21" s="394"/>
      <c r="D21" s="13">
        <f aca="true" t="shared" si="3" ref="D21:AN21">SUM(D22:D27)</f>
        <v>64</v>
      </c>
      <c r="E21" s="14">
        <f t="shared" si="3"/>
        <v>16</v>
      </c>
      <c r="F21" s="11">
        <f t="shared" si="3"/>
        <v>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3</v>
      </c>
      <c r="K21" s="13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4">
        <f t="shared" si="3"/>
        <v>0</v>
      </c>
      <c r="P21" s="11">
        <f t="shared" si="3"/>
        <v>8</v>
      </c>
      <c r="Q21" s="15">
        <f t="shared" si="3"/>
        <v>0</v>
      </c>
      <c r="R21" s="15">
        <f t="shared" si="3"/>
        <v>4</v>
      </c>
      <c r="S21" s="15">
        <f t="shared" si="3"/>
        <v>0</v>
      </c>
      <c r="T21" s="16">
        <f t="shared" si="3"/>
        <v>3</v>
      </c>
      <c r="U21" s="13">
        <f t="shared" si="3"/>
        <v>28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4">
        <f t="shared" si="3"/>
        <v>6</v>
      </c>
      <c r="Z21" s="11">
        <f t="shared" si="3"/>
        <v>8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6">
        <f t="shared" si="3"/>
        <v>2</v>
      </c>
      <c r="AE21" s="13">
        <f>SUM(AE22:AE27)</f>
        <v>8</v>
      </c>
      <c r="AF21" s="15">
        <f>SUM(AF22:AF27)</f>
        <v>0</v>
      </c>
      <c r="AG21" s="15">
        <f>SUM(AG22:AG27)</f>
        <v>0</v>
      </c>
      <c r="AH21" s="15">
        <f>SUM(AH22:AH27)</f>
        <v>0</v>
      </c>
      <c r="AI21" s="14">
        <f>SUM(AI22:AI27)</f>
        <v>2</v>
      </c>
      <c r="AJ21" s="13">
        <f t="shared" si="3"/>
        <v>0</v>
      </c>
      <c r="AK21" s="15">
        <f t="shared" si="3"/>
        <v>0</v>
      </c>
      <c r="AL21" s="15">
        <f t="shared" si="3"/>
        <v>0</v>
      </c>
      <c r="AM21" s="15">
        <f t="shared" si="3"/>
        <v>0</v>
      </c>
      <c r="AN21" s="14">
        <f t="shared" si="3"/>
        <v>0</v>
      </c>
      <c r="AO21" s="11"/>
      <c r="AP21" s="15"/>
      <c r="AQ21" s="23"/>
      <c r="AR21" s="198"/>
    </row>
    <row r="22" spans="1:44" ht="12.75" customHeight="1" thickBot="1" thickTop="1">
      <c r="A22" s="248" t="s">
        <v>23</v>
      </c>
      <c r="B22" s="323" t="s">
        <v>146</v>
      </c>
      <c r="C22" s="249" t="s">
        <v>71</v>
      </c>
      <c r="D22" s="210">
        <f aca="true" t="shared" si="4" ref="D22:D27">SUM(F22:AN22)-E22</f>
        <v>8</v>
      </c>
      <c r="E22" s="210">
        <f aca="true" t="shared" si="5" ref="E22:E27">J22+O22+T22+Y22+AD22+AI22+AN22</f>
        <v>2</v>
      </c>
      <c r="F22" s="224"/>
      <c r="G22" s="225"/>
      <c r="H22" s="225"/>
      <c r="I22" s="225"/>
      <c r="J22" s="228"/>
      <c r="K22" s="227"/>
      <c r="L22" s="225"/>
      <c r="M22" s="225"/>
      <c r="N22" s="225"/>
      <c r="O22" s="250"/>
      <c r="P22" s="224"/>
      <c r="Q22" s="225"/>
      <c r="R22" s="225"/>
      <c r="S22" s="225"/>
      <c r="T22" s="228"/>
      <c r="U22" s="227"/>
      <c r="V22" s="225"/>
      <c r="W22" s="225"/>
      <c r="X22" s="225"/>
      <c r="Y22" s="250"/>
      <c r="Z22" s="227">
        <v>8</v>
      </c>
      <c r="AA22" s="225">
        <v>0</v>
      </c>
      <c r="AB22" s="225">
        <v>0</v>
      </c>
      <c r="AC22" s="225" t="s">
        <v>57</v>
      </c>
      <c r="AD22" s="226">
        <v>2</v>
      </c>
      <c r="AE22" s="224"/>
      <c r="AF22" s="225"/>
      <c r="AG22" s="225"/>
      <c r="AH22" s="225"/>
      <c r="AI22" s="228"/>
      <c r="AJ22" s="227"/>
      <c r="AK22" s="225"/>
      <c r="AL22" s="225"/>
      <c r="AM22" s="225"/>
      <c r="AN22" s="226"/>
      <c r="AO22" s="251"/>
      <c r="AP22" s="252"/>
      <c r="AQ22" s="253"/>
      <c r="AR22" s="247"/>
    </row>
    <row r="23" spans="1:44" ht="12.75" customHeight="1" thickBot="1">
      <c r="A23" s="248" t="s">
        <v>24</v>
      </c>
      <c r="B23" s="324" t="s">
        <v>147</v>
      </c>
      <c r="C23" s="208" t="s">
        <v>66</v>
      </c>
      <c r="D23" s="210">
        <f t="shared" si="4"/>
        <v>8</v>
      </c>
      <c r="E23" s="210">
        <f t="shared" si="5"/>
        <v>2</v>
      </c>
      <c r="F23" s="224"/>
      <c r="G23" s="225"/>
      <c r="H23" s="225"/>
      <c r="I23" s="225"/>
      <c r="J23" s="228"/>
      <c r="K23" s="227"/>
      <c r="L23" s="225"/>
      <c r="M23" s="225"/>
      <c r="N23" s="228"/>
      <c r="O23" s="226"/>
      <c r="P23" s="224"/>
      <c r="Q23" s="225"/>
      <c r="R23" s="225"/>
      <c r="S23" s="225"/>
      <c r="T23" s="228"/>
      <c r="U23" s="227"/>
      <c r="V23" s="225"/>
      <c r="W23" s="225"/>
      <c r="X23" s="228"/>
      <c r="Y23" s="226"/>
      <c r="Z23" s="227"/>
      <c r="AA23" s="225"/>
      <c r="AB23" s="225"/>
      <c r="AC23" s="225"/>
      <c r="AD23" s="226"/>
      <c r="AE23" s="224">
        <v>8</v>
      </c>
      <c r="AF23" s="225">
        <v>0</v>
      </c>
      <c r="AG23" s="225">
        <v>0</v>
      </c>
      <c r="AH23" s="225" t="s">
        <v>57</v>
      </c>
      <c r="AI23" s="228">
        <v>2</v>
      </c>
      <c r="AJ23" s="227"/>
      <c r="AK23" s="225"/>
      <c r="AL23" s="225"/>
      <c r="AM23" s="225"/>
      <c r="AN23" s="226"/>
      <c r="AO23" s="255">
        <v>12</v>
      </c>
      <c r="AP23" s="256"/>
      <c r="AQ23" s="257"/>
      <c r="AR23" s="200" t="s">
        <v>71</v>
      </c>
    </row>
    <row r="24" spans="1:44" ht="12.75" customHeight="1" thickBot="1">
      <c r="A24" s="155" t="s">
        <v>25</v>
      </c>
      <c r="B24" s="208" t="s">
        <v>148</v>
      </c>
      <c r="C24" s="147" t="s">
        <v>72</v>
      </c>
      <c r="D24" s="151">
        <f t="shared" si="4"/>
        <v>8</v>
      </c>
      <c r="E24" s="151">
        <f t="shared" si="5"/>
        <v>3</v>
      </c>
      <c r="F24" s="78">
        <v>8</v>
      </c>
      <c r="G24" s="36">
        <v>0</v>
      </c>
      <c r="H24" s="36">
        <v>0</v>
      </c>
      <c r="I24" s="36" t="s">
        <v>53</v>
      </c>
      <c r="J24" s="38">
        <v>3</v>
      </c>
      <c r="K24" s="35"/>
      <c r="L24" s="36"/>
      <c r="M24" s="36"/>
      <c r="N24" s="38"/>
      <c r="O24" s="37"/>
      <c r="P24" s="78"/>
      <c r="Q24" s="36"/>
      <c r="R24" s="36"/>
      <c r="S24" s="36"/>
      <c r="T24" s="38"/>
      <c r="U24" s="35"/>
      <c r="V24" s="36"/>
      <c r="W24" s="36"/>
      <c r="X24" s="36"/>
      <c r="Y24" s="37"/>
      <c r="Z24" s="78"/>
      <c r="AA24" s="36"/>
      <c r="AB24" s="36"/>
      <c r="AC24" s="36"/>
      <c r="AD24" s="38"/>
      <c r="AE24" s="35"/>
      <c r="AF24" s="36"/>
      <c r="AG24" s="36"/>
      <c r="AH24" s="36"/>
      <c r="AI24" s="37"/>
      <c r="AJ24" s="35"/>
      <c r="AK24" s="36"/>
      <c r="AL24" s="36"/>
      <c r="AM24" s="36"/>
      <c r="AN24" s="37"/>
      <c r="AO24" s="42"/>
      <c r="AP24" s="39"/>
      <c r="AQ24" s="80"/>
      <c r="AR24" s="198"/>
    </row>
    <row r="25" spans="1:44" ht="12.75" customHeight="1" thickBot="1">
      <c r="A25" s="155" t="s">
        <v>26</v>
      </c>
      <c r="B25" s="208" t="s">
        <v>149</v>
      </c>
      <c r="C25" s="147" t="s">
        <v>73</v>
      </c>
      <c r="D25" s="151">
        <f t="shared" si="4"/>
        <v>12</v>
      </c>
      <c r="E25" s="151">
        <f t="shared" si="5"/>
        <v>3</v>
      </c>
      <c r="F25" s="78"/>
      <c r="G25" s="36"/>
      <c r="H25" s="36"/>
      <c r="I25" s="36"/>
      <c r="J25" s="38"/>
      <c r="K25" s="35"/>
      <c r="L25" s="36"/>
      <c r="M25" s="36"/>
      <c r="N25" s="38"/>
      <c r="O25" s="33"/>
      <c r="P25" s="78"/>
      <c r="Q25" s="36"/>
      <c r="R25" s="36"/>
      <c r="S25" s="36"/>
      <c r="T25" s="38"/>
      <c r="U25" s="187">
        <v>12</v>
      </c>
      <c r="V25" s="188">
        <v>0</v>
      </c>
      <c r="W25" s="188">
        <v>0</v>
      </c>
      <c r="X25" s="188" t="s">
        <v>57</v>
      </c>
      <c r="Y25" s="37">
        <v>3</v>
      </c>
      <c r="Z25" s="78"/>
      <c r="AA25" s="36"/>
      <c r="AB25" s="36"/>
      <c r="AC25" s="36"/>
      <c r="AD25" s="38"/>
      <c r="AE25" s="35"/>
      <c r="AF25" s="36"/>
      <c r="AG25" s="36"/>
      <c r="AH25" s="36"/>
      <c r="AI25" s="37"/>
      <c r="AJ25" s="35"/>
      <c r="AK25" s="36"/>
      <c r="AL25" s="36"/>
      <c r="AM25" s="36"/>
      <c r="AN25" s="37"/>
      <c r="AO25" s="42"/>
      <c r="AP25" s="39"/>
      <c r="AQ25" s="80"/>
      <c r="AR25" s="198"/>
    </row>
    <row r="26" spans="1:44" ht="12.75" customHeight="1" thickBot="1">
      <c r="A26" s="155" t="s">
        <v>27</v>
      </c>
      <c r="B26" s="208" t="s">
        <v>174</v>
      </c>
      <c r="C26" s="147" t="s">
        <v>74</v>
      </c>
      <c r="D26" s="151">
        <f t="shared" si="4"/>
        <v>16</v>
      </c>
      <c r="E26" s="151">
        <f t="shared" si="5"/>
        <v>3</v>
      </c>
      <c r="F26" s="78"/>
      <c r="G26" s="36"/>
      <c r="H26" s="36"/>
      <c r="I26" s="36"/>
      <c r="J26" s="38"/>
      <c r="K26" s="35"/>
      <c r="L26" s="36"/>
      <c r="M26" s="36"/>
      <c r="N26" s="36"/>
      <c r="O26" s="33"/>
      <c r="P26" s="78"/>
      <c r="Q26" s="36"/>
      <c r="R26" s="36"/>
      <c r="S26" s="36"/>
      <c r="T26" s="37"/>
      <c r="U26" s="190">
        <v>16</v>
      </c>
      <c r="V26" s="189">
        <v>0</v>
      </c>
      <c r="W26" s="189">
        <v>0</v>
      </c>
      <c r="X26" s="36" t="s">
        <v>57</v>
      </c>
      <c r="Y26" s="186">
        <v>3</v>
      </c>
      <c r="Z26" s="78"/>
      <c r="AA26" s="36"/>
      <c r="AB26" s="36"/>
      <c r="AC26" s="36"/>
      <c r="AD26" s="38"/>
      <c r="AE26" s="35"/>
      <c r="AF26" s="36"/>
      <c r="AG26" s="36"/>
      <c r="AH26" s="36"/>
      <c r="AI26" s="37"/>
      <c r="AJ26" s="35"/>
      <c r="AK26" s="36"/>
      <c r="AL26" s="36"/>
      <c r="AM26" s="36"/>
      <c r="AN26" s="37"/>
      <c r="AO26" s="42"/>
      <c r="AP26" s="39"/>
      <c r="AQ26" s="80"/>
      <c r="AR26" s="198"/>
    </row>
    <row r="27" spans="1:44" ht="12.75" customHeight="1" thickBot="1">
      <c r="A27" s="155" t="s">
        <v>28</v>
      </c>
      <c r="B27" s="223" t="s">
        <v>150</v>
      </c>
      <c r="C27" s="156" t="s">
        <v>75</v>
      </c>
      <c r="D27" s="150">
        <f t="shared" si="4"/>
        <v>12</v>
      </c>
      <c r="E27" s="150">
        <f t="shared" si="5"/>
        <v>3</v>
      </c>
      <c r="F27" s="78"/>
      <c r="G27" s="36"/>
      <c r="H27" s="36"/>
      <c r="I27" s="36"/>
      <c r="J27" s="38"/>
      <c r="K27" s="35"/>
      <c r="L27" s="36"/>
      <c r="M27" s="36"/>
      <c r="N27" s="36"/>
      <c r="O27" s="37"/>
      <c r="P27" s="78">
        <v>8</v>
      </c>
      <c r="Q27" s="36">
        <v>0</v>
      </c>
      <c r="R27" s="36">
        <v>4</v>
      </c>
      <c r="S27" s="36" t="s">
        <v>57</v>
      </c>
      <c r="T27" s="38">
        <v>3</v>
      </c>
      <c r="U27" s="31"/>
      <c r="V27" s="32"/>
      <c r="W27" s="32"/>
      <c r="X27" s="32"/>
      <c r="Y27" s="37"/>
      <c r="Z27" s="78"/>
      <c r="AA27" s="36"/>
      <c r="AB27" s="36"/>
      <c r="AC27" s="36"/>
      <c r="AD27" s="38"/>
      <c r="AE27" s="35"/>
      <c r="AF27" s="36"/>
      <c r="AG27" s="36"/>
      <c r="AH27" s="36"/>
      <c r="AI27" s="37"/>
      <c r="AJ27" s="35"/>
      <c r="AK27" s="36"/>
      <c r="AL27" s="36"/>
      <c r="AM27" s="36"/>
      <c r="AN27" s="37"/>
      <c r="AO27" s="42"/>
      <c r="AP27" s="39"/>
      <c r="AQ27" s="80"/>
      <c r="AR27" s="198"/>
    </row>
    <row r="28" spans="1:44" ht="12.75" customHeight="1" thickBot="1">
      <c r="A28" s="392" t="s">
        <v>126</v>
      </c>
      <c r="B28" s="394"/>
      <c r="C28" s="394"/>
      <c r="D28" s="13">
        <f>SUM(D29:D49)</f>
        <v>268</v>
      </c>
      <c r="E28" s="14">
        <f aca="true" t="shared" si="6" ref="E28:O28">SUM(E29:E49)</f>
        <v>75</v>
      </c>
      <c r="F28" s="16">
        <f t="shared" si="6"/>
        <v>28</v>
      </c>
      <c r="G28" s="16">
        <f t="shared" si="6"/>
        <v>4</v>
      </c>
      <c r="H28" s="16">
        <f t="shared" si="6"/>
        <v>0</v>
      </c>
      <c r="I28" s="16">
        <f t="shared" si="6"/>
        <v>0</v>
      </c>
      <c r="J28" s="16">
        <f t="shared" si="6"/>
        <v>8</v>
      </c>
      <c r="K28" s="16">
        <f t="shared" si="6"/>
        <v>16</v>
      </c>
      <c r="L28" s="16">
        <f t="shared" si="6"/>
        <v>0</v>
      </c>
      <c r="M28" s="16">
        <f t="shared" si="6"/>
        <v>8</v>
      </c>
      <c r="N28" s="16">
        <f t="shared" si="6"/>
        <v>0</v>
      </c>
      <c r="O28" s="16">
        <f t="shared" si="6"/>
        <v>7</v>
      </c>
      <c r="P28" s="16">
        <f aca="true" t="shared" si="7" ref="P28:AN28">SUM(P29:P49)</f>
        <v>52</v>
      </c>
      <c r="Q28" s="16">
        <f t="shared" si="7"/>
        <v>4</v>
      </c>
      <c r="R28" s="16">
        <f t="shared" si="7"/>
        <v>20</v>
      </c>
      <c r="S28" s="16">
        <f t="shared" si="7"/>
        <v>0</v>
      </c>
      <c r="T28" s="16">
        <f t="shared" si="7"/>
        <v>25</v>
      </c>
      <c r="U28" s="16">
        <f t="shared" si="7"/>
        <v>72</v>
      </c>
      <c r="V28" s="16">
        <f t="shared" si="7"/>
        <v>8</v>
      </c>
      <c r="W28" s="16">
        <f t="shared" si="7"/>
        <v>8</v>
      </c>
      <c r="X28" s="16">
        <f t="shared" si="7"/>
        <v>0</v>
      </c>
      <c r="Y28" s="16">
        <f t="shared" si="7"/>
        <v>23</v>
      </c>
      <c r="Z28" s="16">
        <f t="shared" si="7"/>
        <v>24</v>
      </c>
      <c r="AA28" s="16">
        <f t="shared" si="7"/>
        <v>0</v>
      </c>
      <c r="AB28" s="16">
        <f t="shared" si="7"/>
        <v>8</v>
      </c>
      <c r="AC28" s="16">
        <f t="shared" si="7"/>
        <v>0</v>
      </c>
      <c r="AD28" s="16">
        <f t="shared" si="7"/>
        <v>8</v>
      </c>
      <c r="AE28" s="16">
        <f t="shared" si="7"/>
        <v>0</v>
      </c>
      <c r="AF28" s="16">
        <f t="shared" si="7"/>
        <v>0</v>
      </c>
      <c r="AG28" s="16">
        <f t="shared" si="7"/>
        <v>0</v>
      </c>
      <c r="AH28" s="16">
        <f t="shared" si="7"/>
        <v>0</v>
      </c>
      <c r="AI28" s="16">
        <f t="shared" si="7"/>
        <v>0</v>
      </c>
      <c r="AJ28" s="16">
        <f t="shared" si="7"/>
        <v>16</v>
      </c>
      <c r="AK28" s="16">
        <f t="shared" si="7"/>
        <v>0</v>
      </c>
      <c r="AL28" s="16">
        <f t="shared" si="7"/>
        <v>0</v>
      </c>
      <c r="AM28" s="16">
        <f t="shared" si="7"/>
        <v>0</v>
      </c>
      <c r="AN28" s="16">
        <f t="shared" si="7"/>
        <v>4</v>
      </c>
      <c r="AO28" s="11"/>
      <c r="AP28" s="15"/>
      <c r="AQ28" s="23"/>
      <c r="AR28" s="198"/>
    </row>
    <row r="29" spans="1:44" ht="12.75" customHeight="1" thickBot="1" thickTop="1">
      <c r="A29" s="155" t="s">
        <v>133</v>
      </c>
      <c r="B29" s="260" t="s">
        <v>151</v>
      </c>
      <c r="C29" s="156" t="s">
        <v>58</v>
      </c>
      <c r="D29" s="148">
        <f>SUM(F29:AN29)-E29</f>
        <v>8</v>
      </c>
      <c r="E29" s="148">
        <f>J29+O29+T29+Y29+AD29+AI29+AN29</f>
        <v>3</v>
      </c>
      <c r="F29" s="78"/>
      <c r="G29" s="36"/>
      <c r="H29" s="36"/>
      <c r="I29" s="36"/>
      <c r="J29" s="38"/>
      <c r="K29" s="35"/>
      <c r="L29" s="36"/>
      <c r="M29" s="36"/>
      <c r="N29" s="36"/>
      <c r="O29" s="37"/>
      <c r="P29" s="78">
        <v>8</v>
      </c>
      <c r="Q29" s="36">
        <v>0</v>
      </c>
      <c r="R29" s="36">
        <v>0</v>
      </c>
      <c r="S29" s="36" t="s">
        <v>53</v>
      </c>
      <c r="T29" s="38">
        <v>3</v>
      </c>
      <c r="U29" s="35"/>
      <c r="V29" s="36"/>
      <c r="W29" s="36"/>
      <c r="X29" s="36"/>
      <c r="Y29" s="37"/>
      <c r="Z29" s="78"/>
      <c r="AA29" s="36"/>
      <c r="AB29" s="36"/>
      <c r="AC29" s="36"/>
      <c r="AD29" s="38"/>
      <c r="AE29" s="35"/>
      <c r="AF29" s="36"/>
      <c r="AG29" s="36"/>
      <c r="AH29" s="36"/>
      <c r="AI29" s="37"/>
      <c r="AJ29" s="35"/>
      <c r="AK29" s="36"/>
      <c r="AL29" s="36"/>
      <c r="AM29" s="36"/>
      <c r="AN29" s="37"/>
      <c r="AO29" s="42"/>
      <c r="AP29" s="39"/>
      <c r="AQ29" s="80"/>
      <c r="AR29" s="199"/>
    </row>
    <row r="30" spans="1:44" ht="12.75" customHeight="1" thickBot="1">
      <c r="A30" s="155" t="s">
        <v>29</v>
      </c>
      <c r="B30" s="207" t="s">
        <v>175</v>
      </c>
      <c r="C30" s="147" t="s">
        <v>76</v>
      </c>
      <c r="D30" s="151">
        <f>SUM(F30:AN30)-E30</f>
        <v>12</v>
      </c>
      <c r="E30" s="151">
        <f>J30+O30+T30+Y30+AD30+AI30+AN30</f>
        <v>4</v>
      </c>
      <c r="F30" s="125"/>
      <c r="G30" s="32"/>
      <c r="H30" s="32"/>
      <c r="I30" s="32"/>
      <c r="J30" s="34"/>
      <c r="K30" s="31"/>
      <c r="L30" s="32"/>
      <c r="M30" s="32"/>
      <c r="N30" s="32"/>
      <c r="O30" s="33"/>
      <c r="P30" s="126"/>
      <c r="Q30" s="127"/>
      <c r="R30" s="127"/>
      <c r="S30" s="127"/>
      <c r="T30" s="128"/>
      <c r="U30" s="129">
        <v>12</v>
      </c>
      <c r="V30" s="127">
        <v>0</v>
      </c>
      <c r="W30" s="127">
        <v>0</v>
      </c>
      <c r="X30" s="127" t="s">
        <v>57</v>
      </c>
      <c r="Y30" s="130">
        <v>4</v>
      </c>
      <c r="Z30" s="126"/>
      <c r="AA30" s="127"/>
      <c r="AB30" s="127"/>
      <c r="AC30" s="127"/>
      <c r="AD30" s="128"/>
      <c r="AE30" s="31"/>
      <c r="AF30" s="32"/>
      <c r="AG30" s="32"/>
      <c r="AH30" s="32"/>
      <c r="AI30" s="33"/>
      <c r="AJ30" s="31"/>
      <c r="AK30" s="32"/>
      <c r="AL30" s="32"/>
      <c r="AM30" s="32"/>
      <c r="AN30" s="33"/>
      <c r="AO30" s="57"/>
      <c r="AP30" s="131"/>
      <c r="AQ30" s="58"/>
      <c r="AR30" s="198"/>
    </row>
    <row r="31" spans="1:44" ht="12.75" customHeight="1" thickBot="1">
      <c r="A31" s="155" t="s">
        <v>130</v>
      </c>
      <c r="B31" s="207" t="s">
        <v>176</v>
      </c>
      <c r="C31" s="147" t="s">
        <v>77</v>
      </c>
      <c r="D31" s="151">
        <f>SUM(F31:AN31)-E31</f>
        <v>16</v>
      </c>
      <c r="E31" s="151">
        <f>J31+O31+T31+Y31+AD31+AI31+AN31</f>
        <v>4</v>
      </c>
      <c r="F31" s="125"/>
      <c r="G31" s="32"/>
      <c r="H31" s="32"/>
      <c r="I31" s="32"/>
      <c r="J31" s="34"/>
      <c r="K31" s="31"/>
      <c r="L31" s="32"/>
      <c r="M31" s="32"/>
      <c r="N31" s="32"/>
      <c r="O31" s="33"/>
      <c r="P31" s="132"/>
      <c r="Q31" s="133"/>
      <c r="R31" s="133"/>
      <c r="S31" s="133"/>
      <c r="T31" s="134"/>
      <c r="U31" s="135">
        <v>12</v>
      </c>
      <c r="V31" s="133">
        <v>0</v>
      </c>
      <c r="W31" s="133">
        <v>4</v>
      </c>
      <c r="X31" s="133" t="s">
        <v>53</v>
      </c>
      <c r="Y31" s="136">
        <v>4</v>
      </c>
      <c r="Z31" s="173"/>
      <c r="AA31" s="174"/>
      <c r="AB31" s="174"/>
      <c r="AC31" s="174"/>
      <c r="AD31" s="176"/>
      <c r="AE31" s="35"/>
      <c r="AF31" s="36"/>
      <c r="AG31" s="36"/>
      <c r="AH31" s="36"/>
      <c r="AI31" s="37"/>
      <c r="AJ31" s="31"/>
      <c r="AK31" s="32"/>
      <c r="AL31" s="32"/>
      <c r="AM31" s="32"/>
      <c r="AN31" s="33"/>
      <c r="AO31" s="57">
        <v>17</v>
      </c>
      <c r="AP31" s="131"/>
      <c r="AQ31" s="58"/>
      <c r="AR31" s="196" t="s">
        <v>75</v>
      </c>
    </row>
    <row r="32" spans="1:44" ht="12.75" customHeight="1" thickBot="1">
      <c r="A32" s="155" t="s">
        <v>30</v>
      </c>
      <c r="B32" s="207" t="s">
        <v>177</v>
      </c>
      <c r="C32" s="147" t="s">
        <v>78</v>
      </c>
      <c r="D32" s="151">
        <f>SUM(F32:AN32)-E32</f>
        <v>16</v>
      </c>
      <c r="E32" s="151">
        <f>J32+O32+T32+Y32+AD32+AI32+AN32</f>
        <v>5</v>
      </c>
      <c r="F32" s="78"/>
      <c r="G32" s="36"/>
      <c r="H32" s="36"/>
      <c r="I32" s="36"/>
      <c r="J32" s="38"/>
      <c r="K32" s="35"/>
      <c r="L32" s="36"/>
      <c r="M32" s="36"/>
      <c r="N32" s="36"/>
      <c r="O32" s="37"/>
      <c r="P32" s="132"/>
      <c r="Q32" s="133"/>
      <c r="R32" s="133"/>
      <c r="S32" s="133"/>
      <c r="T32" s="134"/>
      <c r="U32" s="135"/>
      <c r="V32" s="133"/>
      <c r="W32" s="133"/>
      <c r="X32" s="133"/>
      <c r="Y32" s="136"/>
      <c r="Z32" s="35">
        <v>12</v>
      </c>
      <c r="AA32" s="36">
        <v>0</v>
      </c>
      <c r="AB32" s="36">
        <v>4</v>
      </c>
      <c r="AC32" s="36" t="s">
        <v>57</v>
      </c>
      <c r="AD32" s="38">
        <v>5</v>
      </c>
      <c r="AE32" s="81"/>
      <c r="AF32" s="82"/>
      <c r="AG32" s="82"/>
      <c r="AH32" s="82"/>
      <c r="AI32" s="175"/>
      <c r="AJ32" s="35"/>
      <c r="AK32" s="36"/>
      <c r="AL32" s="36"/>
      <c r="AM32" s="36"/>
      <c r="AN32" s="37"/>
      <c r="AO32" s="42">
        <v>20</v>
      </c>
      <c r="AP32" s="39"/>
      <c r="AQ32" s="80"/>
      <c r="AR32" s="196" t="s">
        <v>77</v>
      </c>
    </row>
    <row r="33" spans="1:44" ht="27.75" customHeight="1" thickBot="1">
      <c r="A33" s="248" t="s">
        <v>31</v>
      </c>
      <c r="B33" s="279" t="s">
        <v>197</v>
      </c>
      <c r="C33" s="208" t="s">
        <v>60</v>
      </c>
      <c r="D33" s="210">
        <f aca="true" t="shared" si="8" ref="D33:D49">SUM(F33:AN33)-E33</f>
        <v>8</v>
      </c>
      <c r="E33" s="210">
        <f aca="true" t="shared" si="9" ref="E33:E49">J33+O33+T33+Y33+AD33+AI33+AN33</f>
        <v>2</v>
      </c>
      <c r="F33" s="190"/>
      <c r="G33" s="189"/>
      <c r="H33" s="189"/>
      <c r="I33" s="189"/>
      <c r="J33" s="211"/>
      <c r="K33" s="219"/>
      <c r="L33" s="189"/>
      <c r="M33" s="189"/>
      <c r="N33" s="189"/>
      <c r="O33" s="220"/>
      <c r="P33" s="217"/>
      <c r="Q33" s="216"/>
      <c r="R33" s="216"/>
      <c r="S33" s="216"/>
      <c r="T33" s="218"/>
      <c r="U33" s="215"/>
      <c r="V33" s="216"/>
      <c r="W33" s="216"/>
      <c r="X33" s="216"/>
      <c r="Y33" s="272"/>
      <c r="Z33" s="217"/>
      <c r="AA33" s="216"/>
      <c r="AB33" s="216"/>
      <c r="AC33" s="216"/>
      <c r="AD33" s="218"/>
      <c r="AE33" s="219"/>
      <c r="AF33" s="189"/>
      <c r="AG33" s="189"/>
      <c r="AH33" s="189"/>
      <c r="AI33" s="220"/>
      <c r="AJ33" s="219">
        <v>8</v>
      </c>
      <c r="AK33" s="189">
        <v>0</v>
      </c>
      <c r="AL33" s="189">
        <v>0</v>
      </c>
      <c r="AM33" s="189" t="s">
        <v>53</v>
      </c>
      <c r="AN33" s="220">
        <v>2</v>
      </c>
      <c r="AO33" s="185">
        <v>27</v>
      </c>
      <c r="AP33" s="221"/>
      <c r="AQ33" s="186"/>
      <c r="AR33" s="200" t="s">
        <v>82</v>
      </c>
    </row>
    <row r="34" spans="1:44" ht="12.75" customHeight="1" thickBot="1">
      <c r="A34" s="155" t="s">
        <v>32</v>
      </c>
      <c r="B34" s="207" t="s">
        <v>178</v>
      </c>
      <c r="C34" s="147" t="s">
        <v>79</v>
      </c>
      <c r="D34" s="151">
        <f t="shared" si="8"/>
        <v>12</v>
      </c>
      <c r="E34" s="151">
        <f t="shared" si="9"/>
        <v>3</v>
      </c>
      <c r="F34" s="78"/>
      <c r="G34" s="36"/>
      <c r="H34" s="36"/>
      <c r="I34" s="36"/>
      <c r="J34" s="38"/>
      <c r="K34" s="35"/>
      <c r="L34" s="36"/>
      <c r="M34" s="36"/>
      <c r="N34" s="36"/>
      <c r="O34" s="37"/>
      <c r="P34" s="132"/>
      <c r="Q34" s="133"/>
      <c r="R34" s="133"/>
      <c r="S34" s="133"/>
      <c r="T34" s="134"/>
      <c r="U34" s="135">
        <v>12</v>
      </c>
      <c r="V34" s="133">
        <v>0</v>
      </c>
      <c r="W34" s="133">
        <v>0</v>
      </c>
      <c r="X34" s="133" t="s">
        <v>53</v>
      </c>
      <c r="Y34" s="136">
        <v>3</v>
      </c>
      <c r="Z34" s="132"/>
      <c r="AA34" s="133"/>
      <c r="AB34" s="133"/>
      <c r="AC34" s="133"/>
      <c r="AD34" s="134"/>
      <c r="AE34" s="35"/>
      <c r="AF34" s="36"/>
      <c r="AG34" s="36"/>
      <c r="AH34" s="36"/>
      <c r="AI34" s="37"/>
      <c r="AJ34" s="35"/>
      <c r="AK34" s="36"/>
      <c r="AL34" s="36"/>
      <c r="AM34" s="36"/>
      <c r="AN34" s="37"/>
      <c r="AO34" s="42">
        <v>14</v>
      </c>
      <c r="AP34" s="39"/>
      <c r="AQ34" s="80"/>
      <c r="AR34" s="196" t="s">
        <v>72</v>
      </c>
    </row>
    <row r="35" spans="1:44" ht="12.75" customHeight="1" thickBot="1">
      <c r="A35" s="155" t="s">
        <v>33</v>
      </c>
      <c r="B35" s="207" t="s">
        <v>179</v>
      </c>
      <c r="C35" s="147" t="s">
        <v>128</v>
      </c>
      <c r="D35" s="151">
        <f t="shared" si="8"/>
        <v>12</v>
      </c>
      <c r="E35" s="151">
        <f t="shared" si="9"/>
        <v>3</v>
      </c>
      <c r="F35" s="78"/>
      <c r="G35" s="36"/>
      <c r="H35" s="36"/>
      <c r="I35" s="36"/>
      <c r="J35" s="38"/>
      <c r="K35" s="35"/>
      <c r="L35" s="36"/>
      <c r="M35" s="36"/>
      <c r="N35" s="36"/>
      <c r="O35" s="37"/>
      <c r="P35" s="132">
        <v>12</v>
      </c>
      <c r="Q35" s="133">
        <v>0</v>
      </c>
      <c r="R35" s="133">
        <v>0</v>
      </c>
      <c r="S35" s="133" t="s">
        <v>57</v>
      </c>
      <c r="T35" s="134">
        <v>3</v>
      </c>
      <c r="U35" s="135"/>
      <c r="V35" s="133"/>
      <c r="W35" s="133"/>
      <c r="X35" s="133"/>
      <c r="Y35" s="136"/>
      <c r="Z35" s="132"/>
      <c r="AA35" s="133"/>
      <c r="AB35" s="133"/>
      <c r="AC35" s="133"/>
      <c r="AD35" s="134"/>
      <c r="AE35" s="35"/>
      <c r="AF35" s="36"/>
      <c r="AG35" s="36"/>
      <c r="AH35" s="36"/>
      <c r="AI35" s="37"/>
      <c r="AJ35" s="35"/>
      <c r="AK35" s="36"/>
      <c r="AL35" s="36"/>
      <c r="AM35" s="36"/>
      <c r="AN35" s="37"/>
      <c r="AO35" s="42">
        <v>8</v>
      </c>
      <c r="AP35" s="39"/>
      <c r="AQ35" s="80"/>
      <c r="AR35" s="196" t="s">
        <v>166</v>
      </c>
    </row>
    <row r="36" spans="1:44" ht="12.75" customHeight="1" thickBot="1">
      <c r="A36" s="155" t="s">
        <v>34</v>
      </c>
      <c r="B36" s="207" t="s">
        <v>152</v>
      </c>
      <c r="C36" s="147" t="s">
        <v>80</v>
      </c>
      <c r="D36" s="151">
        <f t="shared" si="8"/>
        <v>20</v>
      </c>
      <c r="E36" s="151">
        <f t="shared" si="9"/>
        <v>5</v>
      </c>
      <c r="F36" s="78">
        <v>20</v>
      </c>
      <c r="G36" s="36">
        <v>0</v>
      </c>
      <c r="H36" s="36">
        <v>0</v>
      </c>
      <c r="I36" s="36" t="s">
        <v>53</v>
      </c>
      <c r="J36" s="38">
        <v>5</v>
      </c>
      <c r="K36" s="35"/>
      <c r="L36" s="36"/>
      <c r="M36" s="36"/>
      <c r="N36" s="36"/>
      <c r="O36" s="37"/>
      <c r="P36" s="132"/>
      <c r="Q36" s="133"/>
      <c r="R36" s="133"/>
      <c r="S36" s="133"/>
      <c r="T36" s="134"/>
      <c r="U36" s="135"/>
      <c r="V36" s="133"/>
      <c r="W36" s="133"/>
      <c r="X36" s="133"/>
      <c r="Y36" s="136"/>
      <c r="Z36" s="132"/>
      <c r="AA36" s="133"/>
      <c r="AB36" s="133"/>
      <c r="AC36" s="133"/>
      <c r="AD36" s="134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42"/>
      <c r="AP36" s="39"/>
      <c r="AQ36" s="80"/>
      <c r="AR36" s="198"/>
    </row>
    <row r="37" spans="1:44" ht="12.75" customHeight="1" thickBot="1">
      <c r="A37" s="155" t="s">
        <v>35</v>
      </c>
      <c r="B37" s="207" t="s">
        <v>153</v>
      </c>
      <c r="C37" s="147" t="s">
        <v>81</v>
      </c>
      <c r="D37" s="151">
        <f t="shared" si="8"/>
        <v>8</v>
      </c>
      <c r="E37" s="151">
        <f t="shared" si="9"/>
        <v>2</v>
      </c>
      <c r="F37" s="78"/>
      <c r="G37" s="36"/>
      <c r="H37" s="36"/>
      <c r="I37" s="36"/>
      <c r="J37" s="38"/>
      <c r="K37" s="35"/>
      <c r="L37" s="36"/>
      <c r="M37" s="36"/>
      <c r="N37" s="36"/>
      <c r="O37" s="37"/>
      <c r="P37" s="132"/>
      <c r="Q37" s="133"/>
      <c r="R37" s="133"/>
      <c r="S37" s="133"/>
      <c r="T37" s="134"/>
      <c r="U37" s="135"/>
      <c r="V37" s="133"/>
      <c r="W37" s="133"/>
      <c r="X37" s="133"/>
      <c r="Y37" s="136"/>
      <c r="Z37" s="132"/>
      <c r="AA37" s="133"/>
      <c r="AB37" s="133"/>
      <c r="AC37" s="133"/>
      <c r="AD37" s="134"/>
      <c r="AE37" s="35"/>
      <c r="AF37" s="36"/>
      <c r="AG37" s="36"/>
      <c r="AH37" s="36"/>
      <c r="AI37" s="37"/>
      <c r="AJ37" s="35">
        <v>8</v>
      </c>
      <c r="AK37" s="36">
        <v>0</v>
      </c>
      <c r="AL37" s="36">
        <v>0</v>
      </c>
      <c r="AM37" s="36" t="s">
        <v>53</v>
      </c>
      <c r="AN37" s="37">
        <v>2</v>
      </c>
      <c r="AO37" s="40"/>
      <c r="AP37" s="39"/>
      <c r="AQ37" s="80"/>
      <c r="AR37" s="198"/>
    </row>
    <row r="38" spans="1:44" ht="12.75" customHeight="1" thickBot="1">
      <c r="A38" s="155" t="s">
        <v>36</v>
      </c>
      <c r="B38" s="261" t="s">
        <v>180</v>
      </c>
      <c r="C38" s="172" t="s">
        <v>82</v>
      </c>
      <c r="D38" s="150">
        <f t="shared" si="8"/>
        <v>12</v>
      </c>
      <c r="E38" s="150">
        <f t="shared" si="9"/>
        <v>4</v>
      </c>
      <c r="F38" s="78"/>
      <c r="G38" s="36"/>
      <c r="H38" s="36"/>
      <c r="I38" s="36"/>
      <c r="J38" s="38"/>
      <c r="K38" s="35"/>
      <c r="L38" s="36"/>
      <c r="M38" s="36"/>
      <c r="N38" s="36"/>
      <c r="O38" s="37"/>
      <c r="P38" s="132">
        <v>4</v>
      </c>
      <c r="Q38" s="133">
        <v>0</v>
      </c>
      <c r="R38" s="133">
        <v>8</v>
      </c>
      <c r="S38" s="133" t="s">
        <v>53</v>
      </c>
      <c r="T38" s="134">
        <v>4</v>
      </c>
      <c r="U38" s="135"/>
      <c r="V38" s="133"/>
      <c r="W38" s="133"/>
      <c r="X38" s="133"/>
      <c r="Y38" s="136"/>
      <c r="Z38" s="132"/>
      <c r="AA38" s="133"/>
      <c r="AB38" s="133"/>
      <c r="AC38" s="133"/>
      <c r="AD38" s="134"/>
      <c r="AE38" s="35"/>
      <c r="AF38" s="36"/>
      <c r="AG38" s="36"/>
      <c r="AH38" s="36"/>
      <c r="AI38" s="37"/>
      <c r="AJ38" s="35"/>
      <c r="AK38" s="36"/>
      <c r="AL38" s="36"/>
      <c r="AM38" s="36"/>
      <c r="AN38" s="37"/>
      <c r="AO38" s="40"/>
      <c r="AP38" s="39"/>
      <c r="AQ38" s="80"/>
      <c r="AR38" s="198"/>
    </row>
    <row r="39" spans="1:44" ht="12.75" customHeight="1" thickBot="1">
      <c r="A39" s="395" t="s">
        <v>196</v>
      </c>
      <c r="B39" s="396"/>
      <c r="C39" s="396"/>
      <c r="D39" s="287"/>
      <c r="E39" s="288"/>
      <c r="F39" s="289"/>
      <c r="G39" s="290"/>
      <c r="H39" s="290"/>
      <c r="I39" s="290"/>
      <c r="J39" s="291"/>
      <c r="K39" s="292"/>
      <c r="L39" s="290"/>
      <c r="M39" s="290"/>
      <c r="N39" s="290"/>
      <c r="O39" s="293"/>
      <c r="P39" s="289"/>
      <c r="Q39" s="290"/>
      <c r="R39" s="290"/>
      <c r="S39" s="290"/>
      <c r="T39" s="291"/>
      <c r="U39" s="292"/>
      <c r="V39" s="290"/>
      <c r="W39" s="290"/>
      <c r="X39" s="290"/>
      <c r="Y39" s="293"/>
      <c r="Z39" s="289"/>
      <c r="AA39" s="290"/>
      <c r="AB39" s="290"/>
      <c r="AC39" s="290"/>
      <c r="AD39" s="291"/>
      <c r="AE39" s="292"/>
      <c r="AF39" s="290"/>
      <c r="AG39" s="290"/>
      <c r="AH39" s="290"/>
      <c r="AI39" s="293"/>
      <c r="AJ39" s="292"/>
      <c r="AK39" s="290"/>
      <c r="AL39" s="290"/>
      <c r="AM39" s="290"/>
      <c r="AN39" s="293"/>
      <c r="AO39" s="294"/>
      <c r="AP39" s="295"/>
      <c r="AQ39" s="296"/>
      <c r="AR39" s="247"/>
    </row>
    <row r="40" spans="1:44" ht="12.75" customHeight="1" thickBot="1">
      <c r="A40" s="157" t="s">
        <v>37</v>
      </c>
      <c r="B40" s="207" t="s">
        <v>154</v>
      </c>
      <c r="C40" s="156" t="s">
        <v>84</v>
      </c>
      <c r="D40" s="151">
        <f t="shared" si="8"/>
        <v>12</v>
      </c>
      <c r="E40" s="152">
        <f t="shared" si="9"/>
        <v>3</v>
      </c>
      <c r="F40" s="78">
        <v>8</v>
      </c>
      <c r="G40" s="36">
        <v>4</v>
      </c>
      <c r="H40" s="36">
        <v>0</v>
      </c>
      <c r="I40" s="36" t="s">
        <v>53</v>
      </c>
      <c r="J40" s="38">
        <v>3</v>
      </c>
      <c r="K40" s="35"/>
      <c r="L40" s="36"/>
      <c r="M40" s="36"/>
      <c r="N40" s="36"/>
      <c r="O40" s="37"/>
      <c r="P40" s="132"/>
      <c r="Q40" s="133"/>
      <c r="R40" s="133"/>
      <c r="S40" s="133"/>
      <c r="T40" s="134"/>
      <c r="U40" s="135"/>
      <c r="V40" s="133"/>
      <c r="W40" s="133"/>
      <c r="X40" s="133"/>
      <c r="Y40" s="136"/>
      <c r="Z40" s="132"/>
      <c r="AA40" s="133"/>
      <c r="AB40" s="133"/>
      <c r="AC40" s="133"/>
      <c r="AD40" s="134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42"/>
      <c r="AP40" s="39"/>
      <c r="AQ40" s="80"/>
      <c r="AR40" s="198"/>
    </row>
    <row r="41" spans="1:44" ht="12.75" customHeight="1" thickBot="1">
      <c r="A41" s="157" t="s">
        <v>38</v>
      </c>
      <c r="B41" s="207" t="s">
        <v>155</v>
      </c>
      <c r="C41" s="156" t="s">
        <v>83</v>
      </c>
      <c r="D41" s="152">
        <f t="shared" si="8"/>
        <v>12</v>
      </c>
      <c r="E41" s="151">
        <f t="shared" si="9"/>
        <v>3</v>
      </c>
      <c r="F41" s="78"/>
      <c r="G41" s="36"/>
      <c r="H41" s="36"/>
      <c r="I41" s="36"/>
      <c r="J41" s="38"/>
      <c r="K41" s="35">
        <v>8</v>
      </c>
      <c r="L41" s="36">
        <v>0</v>
      </c>
      <c r="M41" s="36">
        <v>4</v>
      </c>
      <c r="N41" s="36" t="s">
        <v>57</v>
      </c>
      <c r="O41" s="37">
        <v>3</v>
      </c>
      <c r="P41" s="132"/>
      <c r="Q41" s="133"/>
      <c r="R41" s="133"/>
      <c r="S41" s="133"/>
      <c r="T41" s="134"/>
      <c r="U41" s="135"/>
      <c r="V41" s="133"/>
      <c r="W41" s="133"/>
      <c r="X41" s="133"/>
      <c r="Y41" s="136"/>
      <c r="Z41" s="132"/>
      <c r="AA41" s="133"/>
      <c r="AB41" s="133"/>
      <c r="AC41" s="133"/>
      <c r="AD41" s="134"/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42">
        <v>28</v>
      </c>
      <c r="AP41" s="39"/>
      <c r="AQ41" s="80"/>
      <c r="AR41" s="196" t="s">
        <v>84</v>
      </c>
    </row>
    <row r="42" spans="1:44" ht="12.75" customHeight="1" thickBot="1">
      <c r="A42" s="157" t="s">
        <v>39</v>
      </c>
      <c r="B42" s="207" t="s">
        <v>181</v>
      </c>
      <c r="C42" s="147" t="s">
        <v>85</v>
      </c>
      <c r="D42" s="152">
        <f>SUM(F42:AN42)-E42</f>
        <v>12</v>
      </c>
      <c r="E42" s="151">
        <f>J42+O42+T42+Y42+AD42+AI42+AN42</f>
        <v>4</v>
      </c>
      <c r="F42" s="78"/>
      <c r="G42" s="36"/>
      <c r="H42" s="36"/>
      <c r="I42" s="36"/>
      <c r="J42" s="38"/>
      <c r="K42" s="179">
        <v>8</v>
      </c>
      <c r="L42" s="180">
        <v>0</v>
      </c>
      <c r="M42" s="180">
        <v>4</v>
      </c>
      <c r="N42" s="180" t="s">
        <v>53</v>
      </c>
      <c r="O42" s="181">
        <v>4</v>
      </c>
      <c r="P42" s="135"/>
      <c r="Q42" s="133"/>
      <c r="R42" s="133"/>
      <c r="S42" s="133"/>
      <c r="T42" s="136"/>
      <c r="U42" s="177"/>
      <c r="V42" s="171"/>
      <c r="W42" s="171"/>
      <c r="X42" s="171"/>
      <c r="Y42" s="178"/>
      <c r="Z42" s="132"/>
      <c r="AA42" s="133"/>
      <c r="AB42" s="133"/>
      <c r="AC42" s="133"/>
      <c r="AD42" s="134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42">
        <v>25</v>
      </c>
      <c r="AP42" s="39"/>
      <c r="AQ42" s="80"/>
      <c r="AR42" s="196" t="s">
        <v>80</v>
      </c>
    </row>
    <row r="43" spans="1:44" ht="25.5" customHeight="1" thickBot="1">
      <c r="A43" s="206" t="s">
        <v>40</v>
      </c>
      <c r="B43" s="207" t="s">
        <v>182</v>
      </c>
      <c r="C43" s="208" t="s">
        <v>86</v>
      </c>
      <c r="D43" s="209">
        <f>SUM(F43:AN43)-E43</f>
        <v>16</v>
      </c>
      <c r="E43" s="210">
        <f>J43+O43+T43+Y43+AD43+AI43+AN43</f>
        <v>6</v>
      </c>
      <c r="F43" s="190"/>
      <c r="G43" s="189"/>
      <c r="H43" s="189"/>
      <c r="I43" s="189"/>
      <c r="J43" s="211"/>
      <c r="K43" s="212"/>
      <c r="L43" s="213"/>
      <c r="M43" s="213"/>
      <c r="N43" s="213"/>
      <c r="O43" s="214"/>
      <c r="P43" s="215">
        <v>8</v>
      </c>
      <c r="Q43" s="216">
        <v>0</v>
      </c>
      <c r="R43" s="216">
        <v>8</v>
      </c>
      <c r="S43" s="216" t="s">
        <v>57</v>
      </c>
      <c r="T43" s="272">
        <v>6</v>
      </c>
      <c r="U43" s="273"/>
      <c r="V43" s="274"/>
      <c r="W43" s="274"/>
      <c r="X43" s="274"/>
      <c r="Y43" s="275"/>
      <c r="Z43" s="217"/>
      <c r="AA43" s="216"/>
      <c r="AB43" s="216"/>
      <c r="AC43" s="216"/>
      <c r="AD43" s="218"/>
      <c r="AE43" s="219"/>
      <c r="AF43" s="189"/>
      <c r="AG43" s="189"/>
      <c r="AH43" s="189"/>
      <c r="AI43" s="220"/>
      <c r="AJ43" s="219"/>
      <c r="AK43" s="189"/>
      <c r="AL43" s="189"/>
      <c r="AM43" s="189"/>
      <c r="AN43" s="220"/>
      <c r="AO43" s="185">
        <v>1</v>
      </c>
      <c r="AP43" s="221">
        <v>6</v>
      </c>
      <c r="AQ43" s="186">
        <v>30</v>
      </c>
      <c r="AR43" s="200" t="s">
        <v>167</v>
      </c>
    </row>
    <row r="44" spans="1:44" ht="12.75" customHeight="1" thickBot="1">
      <c r="A44" s="157" t="s">
        <v>41</v>
      </c>
      <c r="B44" s="262" t="s">
        <v>183</v>
      </c>
      <c r="C44" s="158" t="s">
        <v>87</v>
      </c>
      <c r="D44" s="151">
        <f t="shared" si="8"/>
        <v>16</v>
      </c>
      <c r="E44" s="152">
        <f t="shared" si="9"/>
        <v>5</v>
      </c>
      <c r="F44" s="78"/>
      <c r="G44" s="36"/>
      <c r="H44" s="36"/>
      <c r="I44" s="36"/>
      <c r="J44" s="38"/>
      <c r="K44" s="35"/>
      <c r="L44" s="36"/>
      <c r="M44" s="36"/>
      <c r="N44" s="36"/>
      <c r="O44" s="37"/>
      <c r="P44" s="132">
        <v>12</v>
      </c>
      <c r="Q44" s="133">
        <v>4</v>
      </c>
      <c r="R44" s="133">
        <v>0</v>
      </c>
      <c r="S44" s="133" t="s">
        <v>53</v>
      </c>
      <c r="T44" s="134">
        <v>5</v>
      </c>
      <c r="U44" s="135"/>
      <c r="V44" s="133"/>
      <c r="W44" s="133"/>
      <c r="X44" s="133"/>
      <c r="Y44" s="136"/>
      <c r="Z44" s="132"/>
      <c r="AA44" s="133"/>
      <c r="AB44" s="133"/>
      <c r="AC44" s="133"/>
      <c r="AD44" s="134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42">
        <v>30</v>
      </c>
      <c r="AP44" s="39"/>
      <c r="AQ44" s="80"/>
      <c r="AR44" s="196" t="s">
        <v>85</v>
      </c>
    </row>
    <row r="45" spans="1:44" ht="12.75" customHeight="1" thickBot="1">
      <c r="A45" s="157" t="s">
        <v>42</v>
      </c>
      <c r="B45" s="263" t="s">
        <v>184</v>
      </c>
      <c r="C45" s="159" t="s">
        <v>88</v>
      </c>
      <c r="D45" s="151">
        <f t="shared" si="8"/>
        <v>20</v>
      </c>
      <c r="E45" s="152">
        <f t="shared" si="9"/>
        <v>5</v>
      </c>
      <c r="F45" s="78"/>
      <c r="G45" s="36"/>
      <c r="H45" s="36"/>
      <c r="I45" s="36"/>
      <c r="J45" s="38"/>
      <c r="K45" s="35"/>
      <c r="L45" s="36"/>
      <c r="M45" s="36"/>
      <c r="N45" s="36"/>
      <c r="O45" s="37"/>
      <c r="P45" s="132"/>
      <c r="Q45" s="133"/>
      <c r="R45" s="133"/>
      <c r="S45" s="133"/>
      <c r="T45" s="134"/>
      <c r="U45" s="135">
        <v>12</v>
      </c>
      <c r="V45" s="133">
        <v>8</v>
      </c>
      <c r="W45" s="133">
        <v>0</v>
      </c>
      <c r="X45" s="133" t="s">
        <v>57</v>
      </c>
      <c r="Y45" s="136">
        <v>5</v>
      </c>
      <c r="Z45" s="132"/>
      <c r="AA45" s="133"/>
      <c r="AB45" s="133"/>
      <c r="AC45" s="133"/>
      <c r="AD45" s="134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42">
        <v>32</v>
      </c>
      <c r="AP45" s="39"/>
      <c r="AQ45" s="80"/>
      <c r="AR45" s="196" t="s">
        <v>87</v>
      </c>
    </row>
    <row r="46" spans="1:44" ht="12.75" customHeight="1" thickBot="1">
      <c r="A46" s="157" t="s">
        <v>43</v>
      </c>
      <c r="B46" s="207" t="s">
        <v>156</v>
      </c>
      <c r="C46" s="147" t="s">
        <v>89</v>
      </c>
      <c r="D46" s="151">
        <f t="shared" si="8"/>
        <v>12</v>
      </c>
      <c r="E46" s="152">
        <f t="shared" si="9"/>
        <v>4</v>
      </c>
      <c r="F46" s="78"/>
      <c r="G46" s="36"/>
      <c r="H46" s="36"/>
      <c r="I46" s="36"/>
      <c r="J46" s="38"/>
      <c r="K46" s="35"/>
      <c r="L46" s="36"/>
      <c r="M46" s="36"/>
      <c r="N46" s="36"/>
      <c r="O46" s="37"/>
      <c r="P46" s="132">
        <v>8</v>
      </c>
      <c r="Q46" s="133">
        <v>0</v>
      </c>
      <c r="R46" s="133">
        <v>4</v>
      </c>
      <c r="S46" s="133" t="s">
        <v>53</v>
      </c>
      <c r="T46" s="134">
        <v>4</v>
      </c>
      <c r="U46" s="135"/>
      <c r="V46" s="133"/>
      <c r="W46" s="133"/>
      <c r="X46" s="133"/>
      <c r="Y46" s="136"/>
      <c r="Z46" s="132"/>
      <c r="AA46" s="133"/>
      <c r="AB46" s="133"/>
      <c r="AC46" s="133"/>
      <c r="AD46" s="134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40">
        <v>11</v>
      </c>
      <c r="AP46" s="39"/>
      <c r="AQ46" s="80"/>
      <c r="AR46" s="196" t="s">
        <v>70</v>
      </c>
    </row>
    <row r="47" spans="1:44" ht="12.75" customHeight="1" thickBot="1">
      <c r="A47" s="157" t="s">
        <v>44</v>
      </c>
      <c r="B47" s="207" t="s">
        <v>157</v>
      </c>
      <c r="C47" s="147" t="s">
        <v>90</v>
      </c>
      <c r="D47" s="151">
        <f t="shared" si="8"/>
        <v>16</v>
      </c>
      <c r="E47" s="152">
        <f t="shared" si="9"/>
        <v>4</v>
      </c>
      <c r="F47" s="78"/>
      <c r="G47" s="36"/>
      <c r="H47" s="36"/>
      <c r="I47" s="36"/>
      <c r="J47" s="38"/>
      <c r="K47" s="35"/>
      <c r="L47" s="36"/>
      <c r="M47" s="36"/>
      <c r="N47" s="36"/>
      <c r="O47" s="37"/>
      <c r="P47" s="132"/>
      <c r="Q47" s="133"/>
      <c r="R47" s="133"/>
      <c r="S47" s="133"/>
      <c r="T47" s="134"/>
      <c r="U47" s="135">
        <v>12</v>
      </c>
      <c r="V47" s="133">
        <v>0</v>
      </c>
      <c r="W47" s="133">
        <v>4</v>
      </c>
      <c r="X47" s="133" t="s">
        <v>57</v>
      </c>
      <c r="Y47" s="136">
        <v>4</v>
      </c>
      <c r="Z47" s="132"/>
      <c r="AA47" s="133"/>
      <c r="AB47" s="133"/>
      <c r="AC47" s="133"/>
      <c r="AD47" s="134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42">
        <v>34</v>
      </c>
      <c r="AP47" s="39"/>
      <c r="AQ47" s="80"/>
      <c r="AR47" s="196" t="s">
        <v>89</v>
      </c>
    </row>
    <row r="48" spans="1:44" ht="12.75" customHeight="1" thickBot="1">
      <c r="A48" s="157" t="s">
        <v>45</v>
      </c>
      <c r="B48" s="207" t="s">
        <v>158</v>
      </c>
      <c r="C48" s="154" t="s">
        <v>137</v>
      </c>
      <c r="D48" s="160">
        <f>SUM(F48:AN48)-E48</f>
        <v>12</v>
      </c>
      <c r="E48" s="153">
        <f>J48+O48+T48+Y48+AD48+AI48+AN48</f>
        <v>3</v>
      </c>
      <c r="F48" s="78"/>
      <c r="G48" s="36"/>
      <c r="H48" s="36"/>
      <c r="I48" s="36"/>
      <c r="J48" s="38"/>
      <c r="K48" s="35"/>
      <c r="L48" s="36"/>
      <c r="M48" s="36"/>
      <c r="N48" s="36"/>
      <c r="O48" s="37"/>
      <c r="P48" s="132"/>
      <c r="Q48" s="133"/>
      <c r="R48" s="133"/>
      <c r="S48" s="133"/>
      <c r="T48" s="134"/>
      <c r="U48" s="135">
        <v>12</v>
      </c>
      <c r="V48" s="133">
        <v>0</v>
      </c>
      <c r="W48" s="133">
        <v>0</v>
      </c>
      <c r="X48" s="133" t="s">
        <v>53</v>
      </c>
      <c r="Y48" s="136">
        <v>3</v>
      </c>
      <c r="Z48" s="132"/>
      <c r="AA48" s="133"/>
      <c r="AB48" s="133"/>
      <c r="AC48" s="133"/>
      <c r="AD48" s="134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42">
        <v>11</v>
      </c>
      <c r="AP48" s="137"/>
      <c r="AQ48" s="138"/>
      <c r="AR48" s="196" t="s">
        <v>70</v>
      </c>
    </row>
    <row r="49" spans="1:44" ht="12.75" customHeight="1" thickBot="1">
      <c r="A49" s="157" t="s">
        <v>46</v>
      </c>
      <c r="B49" s="207" t="s">
        <v>159</v>
      </c>
      <c r="C49" s="154" t="s">
        <v>138</v>
      </c>
      <c r="D49" s="160">
        <f t="shared" si="8"/>
        <v>16</v>
      </c>
      <c r="E49" s="153">
        <f t="shared" si="9"/>
        <v>3</v>
      </c>
      <c r="F49" s="78"/>
      <c r="G49" s="36"/>
      <c r="H49" s="36"/>
      <c r="I49" s="36"/>
      <c r="J49" s="38"/>
      <c r="K49" s="35"/>
      <c r="L49" s="36"/>
      <c r="M49" s="36"/>
      <c r="N49" s="36"/>
      <c r="O49" s="37"/>
      <c r="P49" s="132"/>
      <c r="Q49" s="133"/>
      <c r="R49" s="133"/>
      <c r="S49" s="133"/>
      <c r="T49" s="134"/>
      <c r="U49" s="135"/>
      <c r="V49" s="133"/>
      <c r="W49" s="133"/>
      <c r="X49" s="133"/>
      <c r="Y49" s="136"/>
      <c r="Z49" s="132">
        <v>12</v>
      </c>
      <c r="AA49" s="133">
        <v>0</v>
      </c>
      <c r="AB49" s="133">
        <v>4</v>
      </c>
      <c r="AC49" s="133" t="s">
        <v>57</v>
      </c>
      <c r="AD49" s="134">
        <v>3</v>
      </c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42">
        <v>36</v>
      </c>
      <c r="AP49" s="137"/>
      <c r="AQ49" s="138"/>
      <c r="AR49" s="196" t="s">
        <v>137</v>
      </c>
    </row>
    <row r="50" spans="1:44" ht="12.75" customHeight="1" thickBot="1" thickTop="1">
      <c r="A50" s="392" t="s">
        <v>129</v>
      </c>
      <c r="B50" s="393"/>
      <c r="C50" s="393"/>
      <c r="D50" s="303">
        <f>SUM(F50:AN50)-E50</f>
        <v>32</v>
      </c>
      <c r="E50" s="304">
        <f>J50+O50+T50+Y50+AD50+AI50+AN50</f>
        <v>10</v>
      </c>
      <c r="F50" s="305">
        <f aca="true" t="shared" si="10" ref="F50:W50">F53+F54+F55+F56</f>
        <v>0</v>
      </c>
      <c r="G50" s="305">
        <f t="shared" si="10"/>
        <v>0</v>
      </c>
      <c r="H50" s="305">
        <f t="shared" si="10"/>
        <v>0</v>
      </c>
      <c r="I50" s="305">
        <f t="shared" si="10"/>
        <v>0</v>
      </c>
      <c r="J50" s="305">
        <f t="shared" si="10"/>
        <v>0</v>
      </c>
      <c r="K50" s="305">
        <f t="shared" si="10"/>
        <v>0</v>
      </c>
      <c r="L50" s="305">
        <f t="shared" si="10"/>
        <v>0</v>
      </c>
      <c r="M50" s="305">
        <f t="shared" si="10"/>
        <v>0</v>
      </c>
      <c r="N50" s="305">
        <f t="shared" si="10"/>
        <v>0</v>
      </c>
      <c r="O50" s="305">
        <f t="shared" si="10"/>
        <v>0</v>
      </c>
      <c r="P50" s="305">
        <f t="shared" si="10"/>
        <v>0</v>
      </c>
      <c r="Q50" s="305">
        <f t="shared" si="10"/>
        <v>0</v>
      </c>
      <c r="R50" s="305">
        <f t="shared" si="10"/>
        <v>0</v>
      </c>
      <c r="S50" s="305">
        <f t="shared" si="10"/>
        <v>0</v>
      </c>
      <c r="T50" s="305">
        <f t="shared" si="10"/>
        <v>0</v>
      </c>
      <c r="U50" s="305">
        <f t="shared" si="10"/>
        <v>8</v>
      </c>
      <c r="V50" s="305">
        <f t="shared" si="10"/>
        <v>0</v>
      </c>
      <c r="W50" s="305">
        <f t="shared" si="10"/>
        <v>0</v>
      </c>
      <c r="X50" s="305">
        <f>SUM(X53,X54,X55,X56)</f>
        <v>0</v>
      </c>
      <c r="Y50" s="305">
        <f aca="true" t="shared" si="11" ref="Y50:AG50">Y53+Y54+Y55+Y56</f>
        <v>2</v>
      </c>
      <c r="Z50" s="305">
        <f t="shared" si="11"/>
        <v>0</v>
      </c>
      <c r="AA50" s="305">
        <f t="shared" si="11"/>
        <v>0</v>
      </c>
      <c r="AB50" s="305">
        <f t="shared" si="11"/>
        <v>0</v>
      </c>
      <c r="AC50" s="305">
        <f t="shared" si="11"/>
        <v>0</v>
      </c>
      <c r="AD50" s="305">
        <f t="shared" si="11"/>
        <v>0</v>
      </c>
      <c r="AE50" s="305">
        <f t="shared" si="11"/>
        <v>8</v>
      </c>
      <c r="AF50" s="305">
        <f t="shared" si="11"/>
        <v>0</v>
      </c>
      <c r="AG50" s="305">
        <f t="shared" si="11"/>
        <v>0</v>
      </c>
      <c r="AH50" s="305">
        <f>SUM(AH53,AH54,AH55,AH56)</f>
        <v>0</v>
      </c>
      <c r="AI50" s="305">
        <f>AI53+AI54+AI55+AI56</f>
        <v>2</v>
      </c>
      <c r="AJ50" s="305">
        <f>AJ53+AJ54+AJ55+AJ56</f>
        <v>16</v>
      </c>
      <c r="AK50" s="305">
        <f>AK53+AK54+AK55+AK56</f>
        <v>0</v>
      </c>
      <c r="AL50" s="305">
        <f>AL53+AL54+AL55+AL56</f>
        <v>0</v>
      </c>
      <c r="AM50" s="305">
        <f>SUM(AM53,AM54,AM55,AM56)</f>
        <v>0</v>
      </c>
      <c r="AN50" s="305">
        <f>AN53+AN54+AN55+AN56</f>
        <v>6</v>
      </c>
      <c r="AO50" s="11"/>
      <c r="AP50" s="15"/>
      <c r="AQ50" s="23"/>
      <c r="AR50" s="93"/>
    </row>
    <row r="51" spans="1:44" ht="12.75" customHeight="1" thickBot="1" thickTop="1">
      <c r="A51" s="59"/>
      <c r="B51" s="308"/>
      <c r="C51" s="309" t="s">
        <v>243</v>
      </c>
      <c r="D51" s="322"/>
      <c r="E51" s="356"/>
      <c r="F51" s="319"/>
      <c r="G51" s="320"/>
      <c r="H51" s="320"/>
      <c r="I51" s="320"/>
      <c r="J51" s="321" t="s">
        <v>226</v>
      </c>
      <c r="K51" s="78"/>
      <c r="L51" s="36"/>
      <c r="M51" s="36"/>
      <c r="N51" s="36"/>
      <c r="O51" s="37"/>
      <c r="P51" s="132"/>
      <c r="Q51" s="133"/>
      <c r="R51" s="133"/>
      <c r="S51" s="133"/>
      <c r="T51" s="136"/>
      <c r="U51" s="135"/>
      <c r="V51" s="133"/>
      <c r="W51" s="133"/>
      <c r="X51" s="133"/>
      <c r="Y51" s="136"/>
      <c r="Z51" s="132"/>
      <c r="AA51" s="133"/>
      <c r="AB51" s="133"/>
      <c r="AC51" s="133"/>
      <c r="AD51" s="134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6"/>
      <c r="AP51" s="6"/>
      <c r="AQ51" s="6"/>
      <c r="AR51" s="191"/>
    </row>
    <row r="52" spans="1:44" ht="12.75" customHeight="1" thickBot="1" thickTop="1">
      <c r="A52" s="56"/>
      <c r="B52" s="313"/>
      <c r="C52" s="314" t="s">
        <v>227</v>
      </c>
      <c r="D52" s="311"/>
      <c r="E52" s="286"/>
      <c r="F52" s="125"/>
      <c r="G52" s="32"/>
      <c r="H52" s="32"/>
      <c r="I52" s="32"/>
      <c r="J52" s="34"/>
      <c r="K52" s="35"/>
      <c r="L52" s="36"/>
      <c r="M52" s="36"/>
      <c r="N52" s="36"/>
      <c r="O52" s="37"/>
      <c r="P52" s="132"/>
      <c r="Q52" s="133"/>
      <c r="R52" s="133"/>
      <c r="S52" s="133"/>
      <c r="T52" s="136"/>
      <c r="U52" s="132"/>
      <c r="V52" s="133"/>
      <c r="W52" s="133"/>
      <c r="X52" s="133"/>
      <c r="Y52" s="38"/>
      <c r="Z52" s="35"/>
      <c r="AA52" s="133"/>
      <c r="AB52" s="133"/>
      <c r="AC52" s="133"/>
      <c r="AD52" s="37"/>
      <c r="AE52" s="78"/>
      <c r="AF52" s="36"/>
      <c r="AG52" s="36"/>
      <c r="AH52" s="36"/>
      <c r="AI52" s="37"/>
      <c r="AJ52" s="78"/>
      <c r="AK52" s="36"/>
      <c r="AL52" s="36"/>
      <c r="AM52" s="36"/>
      <c r="AN52" s="37"/>
      <c r="AO52" s="6"/>
      <c r="AP52" s="6"/>
      <c r="AQ52" s="6"/>
      <c r="AR52" s="191"/>
    </row>
    <row r="53" spans="1:44" ht="12.75" customHeight="1" thickBot="1" thickTop="1">
      <c r="A53" s="310" t="s">
        <v>47</v>
      </c>
      <c r="B53" s="315" t="s">
        <v>200</v>
      </c>
      <c r="C53" s="335" t="s">
        <v>121</v>
      </c>
      <c r="D53" s="336">
        <f>SUM(F53:AN53)-E53</f>
        <v>8</v>
      </c>
      <c r="E53" s="337">
        <f>J53+O53+T53+Y53+AD53+AI53+AN53</f>
        <v>2</v>
      </c>
      <c r="F53" s="338"/>
      <c r="G53" s="339"/>
      <c r="H53" s="339"/>
      <c r="I53" s="339"/>
      <c r="J53" s="340"/>
      <c r="K53" s="341"/>
      <c r="L53" s="339"/>
      <c r="M53" s="339"/>
      <c r="N53" s="339"/>
      <c r="O53" s="342"/>
      <c r="P53" s="343"/>
      <c r="Q53" s="344"/>
      <c r="R53" s="344"/>
      <c r="S53" s="344"/>
      <c r="T53" s="345"/>
      <c r="U53" s="343">
        <v>8</v>
      </c>
      <c r="V53" s="344">
        <v>0</v>
      </c>
      <c r="W53" s="344">
        <v>0</v>
      </c>
      <c r="X53" s="344" t="s">
        <v>53</v>
      </c>
      <c r="Y53" s="345">
        <v>2</v>
      </c>
      <c r="Z53" s="341"/>
      <c r="AA53" s="339"/>
      <c r="AB53" s="339"/>
      <c r="AC53" s="339"/>
      <c r="AD53" s="342"/>
      <c r="AE53" s="338"/>
      <c r="AF53" s="339"/>
      <c r="AG53" s="339"/>
      <c r="AH53" s="339"/>
      <c r="AI53" s="342"/>
      <c r="AJ53" s="338"/>
      <c r="AK53" s="339"/>
      <c r="AL53" s="339"/>
      <c r="AM53" s="339"/>
      <c r="AN53" s="342"/>
      <c r="AO53" s="56"/>
      <c r="AP53" s="12"/>
      <c r="AQ53" s="12"/>
      <c r="AR53" s="93"/>
    </row>
    <row r="54" spans="1:44" ht="12.75" customHeight="1" thickBot="1" thickTop="1">
      <c r="A54" s="310" t="s">
        <v>48</v>
      </c>
      <c r="B54" s="315" t="s">
        <v>201</v>
      </c>
      <c r="C54" s="335" t="s">
        <v>122</v>
      </c>
      <c r="D54" s="336">
        <f>SUM(F54:AN54)-E54</f>
        <v>8</v>
      </c>
      <c r="E54" s="337">
        <f>J54+O54+T54+Y54+AD54+AI54+AN54</f>
        <v>2</v>
      </c>
      <c r="F54" s="346"/>
      <c r="G54" s="347"/>
      <c r="H54" s="347"/>
      <c r="I54" s="347"/>
      <c r="J54" s="348"/>
      <c r="K54" s="341"/>
      <c r="L54" s="339"/>
      <c r="M54" s="339"/>
      <c r="N54" s="339"/>
      <c r="O54" s="342"/>
      <c r="P54" s="343"/>
      <c r="Q54" s="344"/>
      <c r="R54" s="344"/>
      <c r="S54" s="344"/>
      <c r="T54" s="345"/>
      <c r="U54" s="338"/>
      <c r="V54" s="339"/>
      <c r="W54" s="339"/>
      <c r="X54" s="339"/>
      <c r="Y54" s="340"/>
      <c r="Z54" s="341"/>
      <c r="AA54" s="339"/>
      <c r="AB54" s="339"/>
      <c r="AC54" s="339"/>
      <c r="AD54" s="342"/>
      <c r="AE54" s="338">
        <v>8</v>
      </c>
      <c r="AF54" s="339">
        <v>0</v>
      </c>
      <c r="AG54" s="339">
        <v>0</v>
      </c>
      <c r="AH54" s="339" t="s">
        <v>53</v>
      </c>
      <c r="AI54" s="342">
        <v>2</v>
      </c>
      <c r="AJ54" s="338"/>
      <c r="AK54" s="339"/>
      <c r="AL54" s="339"/>
      <c r="AM54" s="339"/>
      <c r="AN54" s="342"/>
      <c r="AO54" s="56"/>
      <c r="AP54" s="12"/>
      <c r="AQ54" s="12"/>
      <c r="AR54" s="93"/>
    </row>
    <row r="55" spans="1:44" ht="12.75" customHeight="1" thickBot="1">
      <c r="A55" s="310" t="s">
        <v>49</v>
      </c>
      <c r="B55" s="317" t="s">
        <v>202</v>
      </c>
      <c r="C55" s="349" t="s">
        <v>123</v>
      </c>
      <c r="D55" s="350">
        <f>SUM(F55:AN55)-E55</f>
        <v>8</v>
      </c>
      <c r="E55" s="351">
        <f>J55+O55+T55+Y55+AD55+AI55+AN55</f>
        <v>3</v>
      </c>
      <c r="F55" s="338"/>
      <c r="G55" s="339"/>
      <c r="H55" s="339"/>
      <c r="I55" s="339"/>
      <c r="J55" s="340"/>
      <c r="K55" s="341"/>
      <c r="L55" s="339"/>
      <c r="M55" s="339"/>
      <c r="N55" s="339"/>
      <c r="O55" s="342"/>
      <c r="P55" s="343"/>
      <c r="Q55" s="344"/>
      <c r="R55" s="344"/>
      <c r="S55" s="344"/>
      <c r="T55" s="345"/>
      <c r="U55" s="338"/>
      <c r="V55" s="339"/>
      <c r="W55" s="339"/>
      <c r="X55" s="339"/>
      <c r="Y55" s="340"/>
      <c r="Z55" s="341"/>
      <c r="AA55" s="339"/>
      <c r="AB55" s="339"/>
      <c r="AC55" s="339"/>
      <c r="AD55" s="342"/>
      <c r="AE55" s="338"/>
      <c r="AF55" s="339"/>
      <c r="AG55" s="339"/>
      <c r="AH55" s="339"/>
      <c r="AI55" s="342"/>
      <c r="AJ55" s="338">
        <v>8</v>
      </c>
      <c r="AK55" s="339">
        <v>0</v>
      </c>
      <c r="AL55" s="339">
        <v>0</v>
      </c>
      <c r="AM55" s="339" t="s">
        <v>53</v>
      </c>
      <c r="AN55" s="342">
        <v>3</v>
      </c>
      <c r="AO55" s="56"/>
      <c r="AP55" s="12"/>
      <c r="AQ55" s="12"/>
      <c r="AR55" s="93"/>
    </row>
    <row r="56" spans="1:44" ht="12.75" customHeight="1" thickBot="1">
      <c r="A56" s="310" t="s">
        <v>96</v>
      </c>
      <c r="B56" s="317" t="s">
        <v>203</v>
      </c>
      <c r="C56" s="352" t="s">
        <v>124</v>
      </c>
      <c r="D56" s="350">
        <f>SUM(F56:AN56)-E56</f>
        <v>8</v>
      </c>
      <c r="E56" s="351">
        <f>J56+O56+T56+Y56+AD56+AI56+AN56</f>
        <v>3</v>
      </c>
      <c r="F56" s="338"/>
      <c r="G56" s="339"/>
      <c r="H56" s="339"/>
      <c r="I56" s="339"/>
      <c r="J56" s="340"/>
      <c r="K56" s="341"/>
      <c r="L56" s="339"/>
      <c r="M56" s="339"/>
      <c r="N56" s="339"/>
      <c r="O56" s="342"/>
      <c r="P56" s="343"/>
      <c r="Q56" s="344"/>
      <c r="R56" s="344"/>
      <c r="S56" s="344"/>
      <c r="T56" s="353"/>
      <c r="U56" s="346"/>
      <c r="V56" s="347"/>
      <c r="W56" s="347"/>
      <c r="X56" s="347"/>
      <c r="Y56" s="354"/>
      <c r="Z56" s="355"/>
      <c r="AA56" s="354"/>
      <c r="AB56" s="347"/>
      <c r="AC56" s="347"/>
      <c r="AD56" s="342"/>
      <c r="AE56" s="338"/>
      <c r="AF56" s="339"/>
      <c r="AG56" s="339"/>
      <c r="AH56" s="339"/>
      <c r="AI56" s="342"/>
      <c r="AJ56" s="338">
        <v>8</v>
      </c>
      <c r="AK56" s="339">
        <v>0</v>
      </c>
      <c r="AL56" s="339">
        <v>0</v>
      </c>
      <c r="AM56" s="339" t="s">
        <v>53</v>
      </c>
      <c r="AN56" s="342">
        <v>3</v>
      </c>
      <c r="AO56" s="56"/>
      <c r="AP56" s="12"/>
      <c r="AQ56" s="12"/>
      <c r="AR56" s="93"/>
    </row>
    <row r="57" spans="1:44" ht="12.75" customHeight="1" thickBot="1">
      <c r="A57" s="310"/>
      <c r="B57" s="327" t="s">
        <v>209</v>
      </c>
      <c r="C57" s="326" t="s">
        <v>210</v>
      </c>
      <c r="D57" s="312"/>
      <c r="E57" s="333" t="s">
        <v>224</v>
      </c>
      <c r="F57" s="306"/>
      <c r="G57" s="188"/>
      <c r="H57" s="188"/>
      <c r="I57" s="188"/>
      <c r="J57" s="307"/>
      <c r="K57" s="35"/>
      <c r="L57" s="36"/>
      <c r="M57" s="36"/>
      <c r="N57" s="36"/>
      <c r="O57" s="37"/>
      <c r="P57" s="132"/>
      <c r="Q57" s="133"/>
      <c r="R57" s="133"/>
      <c r="S57" s="133"/>
      <c r="T57" s="136"/>
      <c r="U57" s="78"/>
      <c r="V57" s="36"/>
      <c r="W57" s="36"/>
      <c r="X57" s="36"/>
      <c r="Y57" s="38"/>
      <c r="Z57" s="35"/>
      <c r="AA57" s="36"/>
      <c r="AB57" s="36"/>
      <c r="AC57" s="36"/>
      <c r="AD57" s="37"/>
      <c r="AE57" s="78"/>
      <c r="AF57" s="36"/>
      <c r="AG57" s="36"/>
      <c r="AH57" s="36"/>
      <c r="AI57" s="37"/>
      <c r="AJ57" s="78"/>
      <c r="AK57" s="36"/>
      <c r="AL57" s="36"/>
      <c r="AM57" s="36"/>
      <c r="AN57" s="37"/>
      <c r="AO57" s="42">
        <v>17</v>
      </c>
      <c r="AP57" s="137"/>
      <c r="AQ57" s="138"/>
      <c r="AR57" s="196" t="s">
        <v>75</v>
      </c>
    </row>
    <row r="58" spans="1:44" ht="12.75" customHeight="1" thickBot="1">
      <c r="A58" s="310"/>
      <c r="B58" s="327" t="s">
        <v>211</v>
      </c>
      <c r="C58" s="326" t="s">
        <v>212</v>
      </c>
      <c r="D58" s="152"/>
      <c r="E58" s="333" t="s">
        <v>224</v>
      </c>
      <c r="F58" s="306"/>
      <c r="G58" s="188"/>
      <c r="H58" s="188"/>
      <c r="I58" s="188"/>
      <c r="J58" s="307"/>
      <c r="K58" s="35"/>
      <c r="L58" s="36"/>
      <c r="M58" s="36"/>
      <c r="N58" s="36"/>
      <c r="O58" s="37"/>
      <c r="P58" s="132"/>
      <c r="Q58" s="133"/>
      <c r="R58" s="133"/>
      <c r="S58" s="133"/>
      <c r="T58" s="136"/>
      <c r="U58" s="78"/>
      <c r="V58" s="36"/>
      <c r="W58" s="36"/>
      <c r="X58" s="36"/>
      <c r="Y58" s="38"/>
      <c r="Z58" s="35"/>
      <c r="AA58" s="36"/>
      <c r="AB58" s="36"/>
      <c r="AC58" s="36"/>
      <c r="AD58" s="37"/>
      <c r="AE58" s="78"/>
      <c r="AF58" s="36"/>
      <c r="AG58" s="36"/>
      <c r="AH58" s="36"/>
      <c r="AI58" s="37"/>
      <c r="AJ58" s="78"/>
      <c r="AK58" s="36"/>
      <c r="AL58" s="36"/>
      <c r="AM58" s="36"/>
      <c r="AN58" s="37"/>
      <c r="AO58" s="42" t="s">
        <v>222</v>
      </c>
      <c r="AP58" s="137"/>
      <c r="AQ58" s="138"/>
      <c r="AR58" s="196" t="s">
        <v>221</v>
      </c>
    </row>
    <row r="59" spans="1:44" ht="12.75" customHeight="1" thickBot="1">
      <c r="A59" s="310"/>
      <c r="B59" s="332" t="s">
        <v>213</v>
      </c>
      <c r="C59" s="316" t="s">
        <v>214</v>
      </c>
      <c r="D59" s="312"/>
      <c r="E59" s="333" t="s">
        <v>224</v>
      </c>
      <c r="F59" s="306"/>
      <c r="G59" s="188"/>
      <c r="H59" s="188"/>
      <c r="I59" s="188"/>
      <c r="J59" s="307"/>
      <c r="K59" s="35"/>
      <c r="L59" s="36"/>
      <c r="M59" s="36"/>
      <c r="N59" s="36"/>
      <c r="O59" s="37"/>
      <c r="P59" s="132"/>
      <c r="Q59" s="133"/>
      <c r="R59" s="133"/>
      <c r="S59" s="133"/>
      <c r="T59" s="136"/>
      <c r="U59" s="78"/>
      <c r="V59" s="36"/>
      <c r="W59" s="36"/>
      <c r="X59" s="36"/>
      <c r="Y59" s="38"/>
      <c r="Z59" s="35"/>
      <c r="AA59" s="36"/>
      <c r="AB59" s="36"/>
      <c r="AC59" s="36"/>
      <c r="AD59" s="37"/>
      <c r="AE59" s="78"/>
      <c r="AF59" s="36"/>
      <c r="AG59" s="36"/>
      <c r="AH59" s="36"/>
      <c r="AI59" s="37"/>
      <c r="AJ59" s="78"/>
      <c r="AK59" s="36"/>
      <c r="AL59" s="36"/>
      <c r="AM59" s="36"/>
      <c r="AN59" s="37"/>
      <c r="AO59" s="42"/>
      <c r="AP59" s="137"/>
      <c r="AQ59" s="138"/>
      <c r="AR59" s="196"/>
    </row>
    <row r="60" spans="1:44" ht="12.75" customHeight="1" thickBot="1">
      <c r="A60" s="310"/>
      <c r="B60" s="330" t="s">
        <v>215</v>
      </c>
      <c r="C60" s="328" t="s">
        <v>216</v>
      </c>
      <c r="D60" s="152"/>
      <c r="E60" s="334" t="s">
        <v>225</v>
      </c>
      <c r="F60" s="78"/>
      <c r="G60" s="36"/>
      <c r="H60" s="36"/>
      <c r="I60" s="36"/>
      <c r="J60" s="38"/>
      <c r="K60" s="35"/>
      <c r="L60" s="36"/>
      <c r="M60" s="36"/>
      <c r="N60" s="36"/>
      <c r="O60" s="37"/>
      <c r="P60" s="132"/>
      <c r="Q60" s="133"/>
      <c r="R60" s="133"/>
      <c r="S60" s="133"/>
      <c r="T60" s="329"/>
      <c r="U60" s="306"/>
      <c r="V60" s="188"/>
      <c r="W60" s="188"/>
      <c r="X60" s="188"/>
      <c r="Y60" s="12"/>
      <c r="Z60" s="187"/>
      <c r="AA60" s="12"/>
      <c r="AB60" s="188"/>
      <c r="AC60" s="188"/>
      <c r="AD60" s="37"/>
      <c r="AE60" s="78"/>
      <c r="AF60" s="36"/>
      <c r="AG60" s="36"/>
      <c r="AH60" s="36"/>
      <c r="AI60" s="37"/>
      <c r="AJ60" s="35"/>
      <c r="AK60" s="36"/>
      <c r="AL60" s="36"/>
      <c r="AM60" s="36"/>
      <c r="AN60" s="37"/>
      <c r="AO60" s="42" t="s">
        <v>222</v>
      </c>
      <c r="AP60" s="137"/>
      <c r="AQ60" s="138"/>
      <c r="AR60" s="196" t="s">
        <v>212</v>
      </c>
    </row>
    <row r="61" spans="1:44" ht="12.75" customHeight="1" thickBot="1">
      <c r="A61" s="310"/>
      <c r="B61" s="330" t="s">
        <v>217</v>
      </c>
      <c r="C61" s="328" t="s">
        <v>218</v>
      </c>
      <c r="D61" s="152"/>
      <c r="E61" s="334" t="s">
        <v>225</v>
      </c>
      <c r="F61" s="78"/>
      <c r="G61" s="36"/>
      <c r="H61" s="36"/>
      <c r="I61" s="36"/>
      <c r="J61" s="38"/>
      <c r="K61" s="35"/>
      <c r="L61" s="36"/>
      <c r="M61" s="36"/>
      <c r="N61" s="36"/>
      <c r="O61" s="37"/>
      <c r="P61" s="132"/>
      <c r="Q61" s="133"/>
      <c r="R61" s="133"/>
      <c r="S61" s="133"/>
      <c r="T61" s="329"/>
      <c r="U61" s="306"/>
      <c r="V61" s="188"/>
      <c r="W61" s="188"/>
      <c r="X61" s="188"/>
      <c r="Y61" s="12"/>
      <c r="Z61" s="187"/>
      <c r="AA61" s="12"/>
      <c r="AB61" s="188"/>
      <c r="AC61" s="188"/>
      <c r="AD61" s="37"/>
      <c r="AE61" s="78"/>
      <c r="AF61" s="36"/>
      <c r="AG61" s="36"/>
      <c r="AH61" s="36"/>
      <c r="AI61" s="37"/>
      <c r="AJ61" s="35"/>
      <c r="AK61" s="36"/>
      <c r="AL61" s="36"/>
      <c r="AM61" s="36"/>
      <c r="AN61" s="37"/>
      <c r="AO61" s="42">
        <v>17</v>
      </c>
      <c r="AP61" s="137" t="s">
        <v>246</v>
      </c>
      <c r="AQ61" s="138"/>
      <c r="AR61" s="196" t="s">
        <v>245</v>
      </c>
    </row>
    <row r="62" spans="1:44" ht="12.75" customHeight="1" thickBot="1">
      <c r="A62" s="310"/>
      <c r="B62" s="330" t="s">
        <v>219</v>
      </c>
      <c r="C62" s="328" t="s">
        <v>220</v>
      </c>
      <c r="D62" s="152"/>
      <c r="E62" s="334" t="s">
        <v>225</v>
      </c>
      <c r="F62" s="78"/>
      <c r="G62" s="36"/>
      <c r="H62" s="36"/>
      <c r="I62" s="36"/>
      <c r="J62" s="38"/>
      <c r="K62" s="35"/>
      <c r="L62" s="36"/>
      <c r="M62" s="36"/>
      <c r="N62" s="36"/>
      <c r="O62" s="37"/>
      <c r="P62" s="132"/>
      <c r="Q62" s="133"/>
      <c r="R62" s="133"/>
      <c r="S62" s="133"/>
      <c r="T62" s="329"/>
      <c r="U62" s="306"/>
      <c r="V62" s="188"/>
      <c r="W62" s="188"/>
      <c r="X62" s="188"/>
      <c r="Y62" s="12"/>
      <c r="Z62" s="187"/>
      <c r="AA62" s="12"/>
      <c r="AB62" s="188"/>
      <c r="AC62" s="188"/>
      <c r="AD62" s="37"/>
      <c r="AE62" s="78"/>
      <c r="AF62" s="36"/>
      <c r="AG62" s="36"/>
      <c r="AH62" s="36"/>
      <c r="AI62" s="37"/>
      <c r="AJ62" s="35"/>
      <c r="AK62" s="36"/>
      <c r="AL62" s="36"/>
      <c r="AM62" s="36"/>
      <c r="AN62" s="37"/>
      <c r="AO62" s="42">
        <v>51</v>
      </c>
      <c r="AP62" s="137"/>
      <c r="AQ62" s="138"/>
      <c r="AR62" s="196" t="s">
        <v>117</v>
      </c>
    </row>
    <row r="63" spans="1:44" ht="26.25" thickBot="1">
      <c r="A63" s="310"/>
      <c r="B63" s="330" t="s">
        <v>230</v>
      </c>
      <c r="C63" s="328" t="s">
        <v>231</v>
      </c>
      <c r="D63" s="152"/>
      <c r="E63" s="334" t="s">
        <v>234</v>
      </c>
      <c r="F63" s="78"/>
      <c r="G63" s="36"/>
      <c r="H63" s="36"/>
      <c r="I63" s="36"/>
      <c r="J63" s="38"/>
      <c r="K63" s="35"/>
      <c r="L63" s="36"/>
      <c r="M63" s="36"/>
      <c r="N63" s="36"/>
      <c r="O63" s="37"/>
      <c r="P63" s="132"/>
      <c r="Q63" s="133"/>
      <c r="R63" s="133"/>
      <c r="S63" s="133"/>
      <c r="T63" s="329"/>
      <c r="U63" s="306"/>
      <c r="V63" s="188"/>
      <c r="W63" s="188"/>
      <c r="X63" s="188"/>
      <c r="Y63" s="12"/>
      <c r="Z63" s="187"/>
      <c r="AA63" s="12"/>
      <c r="AB63" s="188"/>
      <c r="AC63" s="188"/>
      <c r="AD63" s="37"/>
      <c r="AE63" s="78"/>
      <c r="AF63" s="36"/>
      <c r="AG63" s="188"/>
      <c r="AH63" s="188"/>
      <c r="AI63" s="12"/>
      <c r="AJ63" s="187"/>
      <c r="AK63" s="36"/>
      <c r="AL63" s="36"/>
      <c r="AM63" s="36"/>
      <c r="AN63" s="37"/>
      <c r="AO63" s="42"/>
      <c r="AP63" s="137"/>
      <c r="AQ63" s="138"/>
      <c r="AR63" s="196"/>
    </row>
    <row r="64" spans="1:44" ht="26.25" thickBot="1">
      <c r="A64" s="310"/>
      <c r="B64" s="330" t="s">
        <v>232</v>
      </c>
      <c r="C64" s="328" t="s">
        <v>233</v>
      </c>
      <c r="D64" s="152"/>
      <c r="E64" s="334" t="s">
        <v>225</v>
      </c>
      <c r="F64" s="78"/>
      <c r="G64" s="36"/>
      <c r="H64" s="36"/>
      <c r="I64" s="36"/>
      <c r="J64" s="38"/>
      <c r="K64" s="35"/>
      <c r="L64" s="36"/>
      <c r="M64" s="36"/>
      <c r="N64" s="36"/>
      <c r="O64" s="37"/>
      <c r="P64" s="132"/>
      <c r="Q64" s="133"/>
      <c r="R64" s="133"/>
      <c r="S64" s="133"/>
      <c r="T64" s="329"/>
      <c r="U64" s="306"/>
      <c r="V64" s="188"/>
      <c r="W64" s="188"/>
      <c r="X64" s="188"/>
      <c r="Y64" s="12"/>
      <c r="Z64" s="187"/>
      <c r="AA64" s="12"/>
      <c r="AB64" s="188"/>
      <c r="AC64" s="188"/>
      <c r="AD64" s="37"/>
      <c r="AE64" s="78"/>
      <c r="AF64" s="36"/>
      <c r="AG64" s="188"/>
      <c r="AH64" s="188"/>
      <c r="AI64" s="12"/>
      <c r="AJ64" s="187"/>
      <c r="AK64" s="36"/>
      <c r="AL64" s="36"/>
      <c r="AM64" s="36"/>
      <c r="AN64" s="37"/>
      <c r="AO64" s="42"/>
      <c r="AP64" s="137"/>
      <c r="AQ64" s="138"/>
      <c r="AR64" s="196"/>
    </row>
    <row r="65" spans="1:44" s="366" customFormat="1" ht="26.25" thickBot="1">
      <c r="A65" s="357"/>
      <c r="B65" s="327" t="s">
        <v>235</v>
      </c>
      <c r="C65" s="358" t="s">
        <v>236</v>
      </c>
      <c r="D65" s="209"/>
      <c r="E65" s="359" t="s">
        <v>224</v>
      </c>
      <c r="F65" s="360"/>
      <c r="G65" s="361"/>
      <c r="H65" s="361"/>
      <c r="I65" s="361"/>
      <c r="J65" s="362"/>
      <c r="K65" s="219"/>
      <c r="L65" s="189"/>
      <c r="M65" s="189"/>
      <c r="N65" s="189"/>
      <c r="O65" s="220"/>
      <c r="P65" s="217"/>
      <c r="Q65" s="216"/>
      <c r="R65" s="216"/>
      <c r="S65" s="216"/>
      <c r="T65" s="272"/>
      <c r="U65" s="367" t="s">
        <v>237</v>
      </c>
      <c r="V65" s="368" t="s">
        <v>238</v>
      </c>
      <c r="W65" s="368" t="s">
        <v>238</v>
      </c>
      <c r="X65" s="363" t="s">
        <v>239</v>
      </c>
      <c r="Y65" s="369" t="s">
        <v>224</v>
      </c>
      <c r="Z65" s="219"/>
      <c r="AA65" s="189"/>
      <c r="AB65" s="189"/>
      <c r="AC65" s="189"/>
      <c r="AD65" s="220"/>
      <c r="AE65" s="190"/>
      <c r="AF65" s="189"/>
      <c r="AG65" s="189"/>
      <c r="AH65" s="189"/>
      <c r="AI65" s="220"/>
      <c r="AJ65" s="190"/>
      <c r="AK65" s="189"/>
      <c r="AL65" s="189"/>
      <c r="AM65" s="189"/>
      <c r="AN65" s="220"/>
      <c r="AO65" s="185"/>
      <c r="AP65" s="364"/>
      <c r="AQ65" s="365"/>
      <c r="AR65" s="200"/>
    </row>
    <row r="66" spans="1:44" s="366" customFormat="1" ht="13.5" thickBot="1">
      <c r="A66" s="357"/>
      <c r="B66" s="327" t="s">
        <v>247</v>
      </c>
      <c r="C66" s="404" t="s">
        <v>248</v>
      </c>
      <c r="D66" s="209"/>
      <c r="E66" s="359" t="s">
        <v>224</v>
      </c>
      <c r="F66" s="360"/>
      <c r="G66" s="361"/>
      <c r="H66" s="361"/>
      <c r="I66" s="361"/>
      <c r="J66" s="362"/>
      <c r="K66" s="219"/>
      <c r="L66" s="189"/>
      <c r="M66" s="189"/>
      <c r="N66" s="189"/>
      <c r="O66" s="220"/>
      <c r="P66" s="217"/>
      <c r="Q66" s="216"/>
      <c r="R66" s="216"/>
      <c r="S66" s="216"/>
      <c r="T66" s="405"/>
      <c r="U66" s="367" t="s">
        <v>237</v>
      </c>
      <c r="V66" s="368" t="s">
        <v>238</v>
      </c>
      <c r="W66" s="368" t="s">
        <v>238</v>
      </c>
      <c r="X66" s="363" t="s">
        <v>239</v>
      </c>
      <c r="Y66" s="369" t="s">
        <v>224</v>
      </c>
      <c r="Z66" s="406"/>
      <c r="AA66" s="255"/>
      <c r="AB66" s="361"/>
      <c r="AC66" s="361"/>
      <c r="AD66" s="220"/>
      <c r="AE66" s="190"/>
      <c r="AF66" s="189"/>
      <c r="AG66" s="189"/>
      <c r="AH66" s="189"/>
      <c r="AI66" s="220"/>
      <c r="AJ66" s="190"/>
      <c r="AK66" s="189"/>
      <c r="AL66" s="189"/>
      <c r="AM66" s="189"/>
      <c r="AN66" s="220"/>
      <c r="AO66" s="185"/>
      <c r="AP66" s="364"/>
      <c r="AQ66" s="365"/>
      <c r="AR66" s="200"/>
    </row>
    <row r="67" spans="1:44" s="366" customFormat="1" ht="13.5" thickBot="1">
      <c r="A67" s="357"/>
      <c r="B67" s="327" t="s">
        <v>249</v>
      </c>
      <c r="C67" s="404" t="s">
        <v>250</v>
      </c>
      <c r="D67" s="209"/>
      <c r="E67" s="359" t="s">
        <v>224</v>
      </c>
      <c r="F67" s="360"/>
      <c r="G67" s="361"/>
      <c r="H67" s="361"/>
      <c r="I67" s="361"/>
      <c r="J67" s="362"/>
      <c r="K67" s="219"/>
      <c r="L67" s="189"/>
      <c r="M67" s="189"/>
      <c r="N67" s="189"/>
      <c r="O67" s="220"/>
      <c r="P67" s="217"/>
      <c r="Q67" s="216"/>
      <c r="R67" s="216"/>
      <c r="S67" s="216"/>
      <c r="T67" s="405"/>
      <c r="U67" s="367" t="s">
        <v>237</v>
      </c>
      <c r="V67" s="368" t="s">
        <v>238</v>
      </c>
      <c r="W67" s="368" t="s">
        <v>238</v>
      </c>
      <c r="X67" s="363" t="s">
        <v>239</v>
      </c>
      <c r="Y67" s="369" t="s">
        <v>224</v>
      </c>
      <c r="Z67" s="406"/>
      <c r="AA67" s="255"/>
      <c r="AB67" s="361"/>
      <c r="AC67" s="361"/>
      <c r="AD67" s="220"/>
      <c r="AE67" s="190"/>
      <c r="AF67" s="189"/>
      <c r="AG67" s="189"/>
      <c r="AH67" s="189"/>
      <c r="AI67" s="220"/>
      <c r="AJ67" s="190"/>
      <c r="AK67" s="189"/>
      <c r="AL67" s="189"/>
      <c r="AM67" s="189"/>
      <c r="AN67" s="220"/>
      <c r="AO67" s="185"/>
      <c r="AP67" s="364"/>
      <c r="AQ67" s="365"/>
      <c r="AR67" s="200"/>
    </row>
    <row r="68" spans="1:44" s="366" customFormat="1" ht="13.5" thickBot="1">
      <c r="A68" s="357"/>
      <c r="B68" s="327" t="s">
        <v>251</v>
      </c>
      <c r="C68" s="404" t="s">
        <v>252</v>
      </c>
      <c r="D68" s="209"/>
      <c r="E68" s="359" t="s">
        <v>224</v>
      </c>
      <c r="F68" s="360"/>
      <c r="G68" s="361"/>
      <c r="H68" s="361"/>
      <c r="I68" s="361"/>
      <c r="J68" s="362"/>
      <c r="K68" s="219"/>
      <c r="L68" s="189"/>
      <c r="M68" s="189"/>
      <c r="N68" s="189"/>
      <c r="O68" s="220"/>
      <c r="P68" s="217"/>
      <c r="Q68" s="216"/>
      <c r="R68" s="216"/>
      <c r="S68" s="216"/>
      <c r="T68" s="405"/>
      <c r="U68" s="367" t="s">
        <v>237</v>
      </c>
      <c r="V68" s="368" t="s">
        <v>238</v>
      </c>
      <c r="W68" s="368" t="s">
        <v>238</v>
      </c>
      <c r="X68" s="363" t="s">
        <v>239</v>
      </c>
      <c r="Y68" s="369" t="s">
        <v>224</v>
      </c>
      <c r="Z68" s="406"/>
      <c r="AA68" s="255"/>
      <c r="AB68" s="361"/>
      <c r="AC68" s="361"/>
      <c r="AD68" s="220"/>
      <c r="AE68" s="190"/>
      <c r="AF68" s="189"/>
      <c r="AG68" s="189"/>
      <c r="AH68" s="189"/>
      <c r="AI68" s="220"/>
      <c r="AJ68" s="190"/>
      <c r="AK68" s="189"/>
      <c r="AL68" s="189"/>
      <c r="AM68" s="189"/>
      <c r="AN68" s="220"/>
      <c r="AO68" s="185"/>
      <c r="AP68" s="364"/>
      <c r="AQ68" s="365"/>
      <c r="AR68" s="200"/>
    </row>
    <row r="69" spans="1:44" ht="12.75" customHeight="1" thickBot="1">
      <c r="A69" s="310"/>
      <c r="B69" s="330"/>
      <c r="C69" s="328"/>
      <c r="D69" s="152"/>
      <c r="E69" s="334"/>
      <c r="F69" s="78"/>
      <c r="G69" s="36"/>
      <c r="H69" s="36"/>
      <c r="I69" s="36"/>
      <c r="J69" s="38"/>
      <c r="K69" s="35"/>
      <c r="L69" s="36"/>
      <c r="M69" s="36"/>
      <c r="N69" s="36"/>
      <c r="O69" s="37"/>
      <c r="P69" s="132"/>
      <c r="Q69" s="133"/>
      <c r="R69" s="133"/>
      <c r="S69" s="133"/>
      <c r="T69" s="329"/>
      <c r="U69" s="306"/>
      <c r="V69" s="188"/>
      <c r="W69" s="188"/>
      <c r="X69" s="188"/>
      <c r="Y69" s="12"/>
      <c r="Z69" s="187"/>
      <c r="AA69" s="12"/>
      <c r="AB69" s="188"/>
      <c r="AC69" s="188"/>
      <c r="AD69" s="37"/>
      <c r="AE69" s="78"/>
      <c r="AF69" s="36"/>
      <c r="AG69" s="188"/>
      <c r="AH69" s="188"/>
      <c r="AI69" s="12"/>
      <c r="AJ69" s="187"/>
      <c r="AK69" s="36"/>
      <c r="AL69" s="36"/>
      <c r="AM69" s="36"/>
      <c r="AN69" s="37"/>
      <c r="AO69" s="42"/>
      <c r="AP69" s="137"/>
      <c r="AQ69" s="138"/>
      <c r="AR69" s="196"/>
    </row>
    <row r="70" spans="1:44" ht="12.75" customHeight="1" thickBot="1">
      <c r="A70" s="310"/>
      <c r="B70" s="331"/>
      <c r="C70" s="318"/>
      <c r="D70" s="152"/>
      <c r="E70" s="334"/>
      <c r="F70" s="78"/>
      <c r="G70" s="36"/>
      <c r="H70" s="36"/>
      <c r="I70" s="36"/>
      <c r="J70" s="38"/>
      <c r="K70" s="35"/>
      <c r="L70" s="36"/>
      <c r="M70" s="36"/>
      <c r="N70" s="36"/>
      <c r="O70" s="37"/>
      <c r="P70" s="132"/>
      <c r="Q70" s="133"/>
      <c r="R70" s="133"/>
      <c r="S70" s="133"/>
      <c r="T70" s="139"/>
      <c r="U70" s="84"/>
      <c r="V70" s="83"/>
      <c r="W70" s="83"/>
      <c r="X70" s="83"/>
      <c r="Y70" s="6"/>
      <c r="Z70" s="85"/>
      <c r="AA70" s="6"/>
      <c r="AB70" s="83"/>
      <c r="AC70" s="83"/>
      <c r="AD70" s="6"/>
      <c r="AE70" s="85"/>
      <c r="AF70" s="83"/>
      <c r="AG70" s="83"/>
      <c r="AH70" s="83"/>
      <c r="AI70" s="6"/>
      <c r="AJ70" s="79"/>
      <c r="AK70" s="36"/>
      <c r="AL70" s="36"/>
      <c r="AM70" s="36"/>
      <c r="AN70" s="37"/>
      <c r="AO70" s="42"/>
      <c r="AP70" s="137"/>
      <c r="AQ70" s="138"/>
      <c r="AR70" s="196"/>
    </row>
    <row r="71" spans="1:44" ht="12.75" customHeight="1" thickBot="1" thickTop="1">
      <c r="A71" s="370" t="s">
        <v>135</v>
      </c>
      <c r="B71" s="371"/>
      <c r="C71" s="397"/>
      <c r="D71" s="13">
        <f>D28+D21+D9+D50</f>
        <v>532</v>
      </c>
      <c r="E71" s="13">
        <f>E28+E21+E9+E50</f>
        <v>147</v>
      </c>
      <c r="F71" s="13">
        <f>F28+F21+F9+F50</f>
        <v>88</v>
      </c>
      <c r="G71" s="13">
        <f>G28+G21+G9+G50</f>
        <v>20</v>
      </c>
      <c r="H71" s="13">
        <f>H28+H21+H9+H50</f>
        <v>0</v>
      </c>
      <c r="I71" s="13"/>
      <c r="J71" s="13">
        <f>J28+J21+J9+J50</f>
        <v>30</v>
      </c>
      <c r="K71" s="13">
        <f>K28+K21+K9+K50</f>
        <v>76</v>
      </c>
      <c r="L71" s="13">
        <f>L28+L21+L9+L50</f>
        <v>16</v>
      </c>
      <c r="M71" s="13">
        <f>M28+M21+M9+M50</f>
        <v>20</v>
      </c>
      <c r="N71" s="13"/>
      <c r="O71" s="13">
        <f>O28+O21+O9+O50</f>
        <v>30</v>
      </c>
      <c r="P71" s="13">
        <f>P28+P21+P9+P50</f>
        <v>72</v>
      </c>
      <c r="Q71" s="13">
        <f>Q28+Q21+Q9+Q50</f>
        <v>4</v>
      </c>
      <c r="R71" s="13">
        <f>R28+R21+R9+R50</f>
        <v>24</v>
      </c>
      <c r="S71" s="13"/>
      <c r="T71" s="13">
        <f>T28+T21+T9+T50</f>
        <v>32</v>
      </c>
      <c r="U71" s="182">
        <f>U28+U21+U9+U50</f>
        <v>108</v>
      </c>
      <c r="V71" s="13">
        <f>V28+V21+V9+V50</f>
        <v>8</v>
      </c>
      <c r="W71" s="13">
        <f>W28+W21+W9+W50</f>
        <v>8</v>
      </c>
      <c r="X71" s="13"/>
      <c r="Y71" s="13">
        <f>Y28+Y21+Y9+Y50</f>
        <v>31</v>
      </c>
      <c r="Z71" s="13">
        <f>Z28+Z21+Z9+Z50</f>
        <v>32</v>
      </c>
      <c r="AA71" s="13">
        <f>AA28+AA21+AA9+AA50</f>
        <v>0</v>
      </c>
      <c r="AB71" s="13">
        <f>AB28+AB21+AB9+AB50</f>
        <v>8</v>
      </c>
      <c r="AC71" s="13"/>
      <c r="AD71" s="13">
        <f>AD28+AD21+AD9+AD50</f>
        <v>10</v>
      </c>
      <c r="AE71" s="13">
        <f>AE28+AE21+AE9+AE50</f>
        <v>16</v>
      </c>
      <c r="AF71" s="13">
        <f>AF28+AF21+AF9+AF50</f>
        <v>0</v>
      </c>
      <c r="AG71" s="13">
        <f>AG28+AG21+AG9+AG50</f>
        <v>0</v>
      </c>
      <c r="AH71" s="13"/>
      <c r="AI71" s="13">
        <f>AI28+AI21+AI9+AI50</f>
        <v>4</v>
      </c>
      <c r="AJ71" s="13">
        <f>AJ28+AJ21+AJ9+AJ50</f>
        <v>32</v>
      </c>
      <c r="AK71" s="13">
        <f>AK28+AK21+AK9+AK50</f>
        <v>0</v>
      </c>
      <c r="AL71" s="13">
        <f>AL28+AL21+AL9+AL50</f>
        <v>0</v>
      </c>
      <c r="AM71" s="13"/>
      <c r="AN71" s="70">
        <f>AN28+AN21+AN9+AN50</f>
        <v>10</v>
      </c>
      <c r="AO71" s="12"/>
      <c r="AP71" s="12"/>
      <c r="AQ71" s="12"/>
      <c r="AR71" s="93"/>
    </row>
    <row r="72" spans="1:44" ht="12.75" customHeight="1">
      <c r="A72" s="10"/>
      <c r="B72" s="264"/>
      <c r="C72" s="142" t="s">
        <v>50</v>
      </c>
      <c r="D72" s="141"/>
      <c r="E72" s="68"/>
      <c r="F72" s="141"/>
      <c r="G72" s="72"/>
      <c r="H72" s="72"/>
      <c r="I72" s="72">
        <f>COUNTIF(I10:I71,"s")</f>
        <v>0</v>
      </c>
      <c r="J72" s="72"/>
      <c r="K72" s="72"/>
      <c r="L72" s="72"/>
      <c r="M72" s="72"/>
      <c r="N72" s="72">
        <f>COUNTIF(N10:N71,"s")</f>
        <v>0</v>
      </c>
      <c r="O72" s="72"/>
      <c r="P72" s="72"/>
      <c r="Q72" s="72"/>
      <c r="R72" s="72"/>
      <c r="S72" s="72">
        <f>COUNTIF(S10:S71,"s")</f>
        <v>0</v>
      </c>
      <c r="T72" s="72"/>
      <c r="U72" s="72"/>
      <c r="V72" s="72"/>
      <c r="W72" s="72"/>
      <c r="X72" s="72">
        <f>COUNTIF(X10:X71,"s")</f>
        <v>0</v>
      </c>
      <c r="Y72" s="72"/>
      <c r="Z72" s="72"/>
      <c r="AA72" s="72"/>
      <c r="AB72" s="72"/>
      <c r="AC72" s="72">
        <f>COUNTIF(AC10:AC71,"s")</f>
        <v>0</v>
      </c>
      <c r="AD72" s="72"/>
      <c r="AE72" s="72"/>
      <c r="AF72" s="72"/>
      <c r="AG72" s="72"/>
      <c r="AH72" s="72">
        <f>COUNTIF(AH10:AH71,"s")</f>
        <v>0</v>
      </c>
      <c r="AI72" s="72"/>
      <c r="AJ72" s="72"/>
      <c r="AK72" s="72"/>
      <c r="AL72" s="72"/>
      <c r="AM72" s="72">
        <f>COUNTIF(AM10:AM71,"s")</f>
        <v>0</v>
      </c>
      <c r="AN72" s="68"/>
      <c r="AO72" s="12"/>
      <c r="AP72" s="12"/>
      <c r="AQ72" s="12"/>
      <c r="AR72" s="93"/>
    </row>
    <row r="73" spans="1:44" ht="12.75" customHeight="1">
      <c r="A73" s="10"/>
      <c r="B73" s="264"/>
      <c r="C73" s="143" t="s">
        <v>51</v>
      </c>
      <c r="D73" s="63"/>
      <c r="E73" s="64"/>
      <c r="F73" s="63"/>
      <c r="G73" s="8"/>
      <c r="H73" s="8"/>
      <c r="I73" s="8">
        <f>COUNTIF(I10:I71,"v")</f>
        <v>4</v>
      </c>
      <c r="J73" s="8"/>
      <c r="K73" s="8"/>
      <c r="L73" s="8"/>
      <c r="M73" s="8"/>
      <c r="N73" s="8">
        <f>COUNTIF(N10:N71,"v")</f>
        <v>5</v>
      </c>
      <c r="O73" s="8"/>
      <c r="P73" s="8"/>
      <c r="Q73" s="8"/>
      <c r="R73" s="8"/>
      <c r="S73" s="8">
        <f>COUNTIF(S10:S71,"v")</f>
        <v>4</v>
      </c>
      <c r="T73" s="8"/>
      <c r="U73" s="8"/>
      <c r="V73" s="8"/>
      <c r="W73" s="8"/>
      <c r="X73" s="8">
        <f>COUNTIF(X10:X71,"v")</f>
        <v>5</v>
      </c>
      <c r="Y73" s="8"/>
      <c r="Z73" s="8"/>
      <c r="AA73" s="8"/>
      <c r="AB73" s="8"/>
      <c r="AC73" s="8">
        <f>COUNTIF(AC10:AC71,"v")</f>
        <v>3</v>
      </c>
      <c r="AD73" s="8"/>
      <c r="AE73" s="8"/>
      <c r="AF73" s="8"/>
      <c r="AG73" s="8"/>
      <c r="AH73" s="8">
        <f>COUNTIF(AH10:AH71,"v")</f>
        <v>1</v>
      </c>
      <c r="AI73" s="8"/>
      <c r="AJ73" s="8"/>
      <c r="AK73" s="8"/>
      <c r="AL73" s="8"/>
      <c r="AM73" s="8">
        <f>COUNTIF(AM10:AM71,"v")</f>
        <v>0</v>
      </c>
      <c r="AN73" s="64"/>
      <c r="AO73" s="12"/>
      <c r="AP73" s="12"/>
      <c r="AQ73" s="12"/>
      <c r="AR73" s="93"/>
    </row>
    <row r="74" spans="1:44" ht="12.75" customHeight="1">
      <c r="A74" s="10"/>
      <c r="B74" s="264"/>
      <c r="C74" s="143" t="s">
        <v>204</v>
      </c>
      <c r="D74" s="63"/>
      <c r="E74" s="64"/>
      <c r="F74" s="63"/>
      <c r="G74" s="8"/>
      <c r="H74" s="8"/>
      <c r="I74" s="8">
        <f>COUNTIF(I10:I71,"f")</f>
        <v>3</v>
      </c>
      <c r="J74" s="8"/>
      <c r="K74" s="8"/>
      <c r="L74" s="8"/>
      <c r="M74" s="8"/>
      <c r="N74" s="8">
        <f>COUNTIF(N10:N71,"f")</f>
        <v>3</v>
      </c>
      <c r="O74" s="8"/>
      <c r="P74" s="8"/>
      <c r="Q74" s="8"/>
      <c r="R74" s="8"/>
      <c r="S74" s="8">
        <f>COUNTIF(S10:S71,"f")</f>
        <v>4</v>
      </c>
      <c r="T74" s="8"/>
      <c r="U74" s="8"/>
      <c r="V74" s="8"/>
      <c r="W74" s="8"/>
      <c r="X74" s="8">
        <f>COUNTIF(X10:X71,"f")</f>
        <v>4</v>
      </c>
      <c r="Y74" s="8"/>
      <c r="Z74" s="8"/>
      <c r="AA74" s="8"/>
      <c r="AB74" s="8"/>
      <c r="AC74" s="8">
        <f>COUNTIF(AC10:AC71,"f")</f>
        <v>0</v>
      </c>
      <c r="AD74" s="8"/>
      <c r="AE74" s="8"/>
      <c r="AF74" s="8"/>
      <c r="AG74" s="8"/>
      <c r="AH74" s="8">
        <f>COUNTIF(AH10:AH71,"f")</f>
        <v>1</v>
      </c>
      <c r="AI74" s="8"/>
      <c r="AJ74" s="8"/>
      <c r="AK74" s="8"/>
      <c r="AL74" s="8"/>
      <c r="AM74" s="8">
        <f>COUNTIF(AM10:AM71,"f")</f>
        <v>4</v>
      </c>
      <c r="AN74" s="64"/>
      <c r="AO74" s="12"/>
      <c r="AP74" s="12"/>
      <c r="AQ74" s="12"/>
      <c r="AR74" s="93"/>
    </row>
    <row r="75" spans="1:44" ht="12.75" customHeight="1" thickBot="1">
      <c r="A75" s="10"/>
      <c r="B75" s="264"/>
      <c r="C75" s="144" t="s">
        <v>61</v>
      </c>
      <c r="D75" s="65"/>
      <c r="E75" s="66"/>
      <c r="F75" s="65"/>
      <c r="G75" s="67"/>
      <c r="H75" s="67"/>
      <c r="I75" s="67">
        <f>COUNTIF(I10:I49,"e")</f>
        <v>0</v>
      </c>
      <c r="J75" s="67"/>
      <c r="K75" s="67"/>
      <c r="L75" s="67"/>
      <c r="M75" s="67"/>
      <c r="N75" s="67">
        <f>COUNTIF(N10:N49,"e")</f>
        <v>0</v>
      </c>
      <c r="O75" s="67"/>
      <c r="P75" s="67"/>
      <c r="Q75" s="67"/>
      <c r="R75" s="67"/>
      <c r="S75" s="67">
        <f>COUNTIF(S10:S49,"e")</f>
        <v>0</v>
      </c>
      <c r="T75" s="67"/>
      <c r="U75" s="67"/>
      <c r="V75" s="67"/>
      <c r="W75" s="67"/>
      <c r="X75" s="67">
        <f>COUNTIF(X10:X49,"e")</f>
        <v>0</v>
      </c>
      <c r="Y75" s="67"/>
      <c r="Z75" s="67"/>
      <c r="AA75" s="67"/>
      <c r="AB75" s="67"/>
      <c r="AC75" s="67">
        <f>COUNTIF(AC10:AC49,"e")</f>
        <v>0</v>
      </c>
      <c r="AD75" s="67"/>
      <c r="AE75" s="67"/>
      <c r="AF75" s="67"/>
      <c r="AG75" s="67"/>
      <c r="AH75" s="67">
        <f>COUNTIF(AH10:AH49,"e")</f>
        <v>0</v>
      </c>
      <c r="AI75" s="67"/>
      <c r="AJ75" s="67"/>
      <c r="AK75" s="67"/>
      <c r="AL75" s="67"/>
      <c r="AM75" s="67">
        <f>COUNTIF(AM10:AM49,"e")</f>
        <v>0</v>
      </c>
      <c r="AN75" s="66"/>
      <c r="AO75" s="12"/>
      <c r="AP75" s="12"/>
      <c r="AQ75" s="12"/>
      <c r="AR75" s="191"/>
    </row>
    <row r="76" spans="1:44" ht="12.75" customHeight="1">
      <c r="A76" s="9"/>
      <c r="B76" s="264"/>
      <c r="C76" s="1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91"/>
    </row>
    <row r="77" spans="1:44" ht="12.75" customHeight="1">
      <c r="A77" s="9"/>
      <c r="B77" s="264"/>
      <c r="C77" s="1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201"/>
    </row>
    <row r="78" spans="1:44" ht="12.75" customHeight="1">
      <c r="A78" s="10"/>
      <c r="B78" s="264"/>
      <c r="C78" s="10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8"/>
      <c r="Q78" s="18"/>
      <c r="R78" s="18"/>
      <c r="S78" s="18"/>
      <c r="T78" s="18"/>
      <c r="U78" s="18"/>
      <c r="V78" s="18"/>
      <c r="W78" s="297" t="s">
        <v>240</v>
      </c>
      <c r="X78" s="18"/>
      <c r="Y78" s="18"/>
      <c r="Z78" s="18"/>
      <c r="AA78" s="18"/>
      <c r="AB78" s="18"/>
      <c r="AC78" s="18"/>
      <c r="AD78" s="18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91"/>
    </row>
    <row r="79" spans="1:44" ht="12.75" customHeight="1">
      <c r="A79" s="265" t="s">
        <v>208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97" t="s">
        <v>241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93"/>
    </row>
    <row r="80" spans="1:44" ht="12.75" customHeight="1" thickBot="1">
      <c r="A80" s="280" t="s">
        <v>244</v>
      </c>
      <c r="B80" s="284"/>
      <c r="C80" s="28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93"/>
    </row>
    <row r="81" spans="1:44" ht="12.75" customHeight="1" thickBot="1">
      <c r="A81" s="398" t="s">
        <v>91</v>
      </c>
      <c r="B81" s="399"/>
      <c r="C81" s="400"/>
      <c r="D81" s="11">
        <f aca="true" t="shared" si="12" ref="D81:AN81">SUM(D82:D96)</f>
        <v>228</v>
      </c>
      <c r="E81" s="11">
        <f t="shared" si="12"/>
        <v>63</v>
      </c>
      <c r="F81" s="11">
        <f t="shared" si="12"/>
        <v>0</v>
      </c>
      <c r="G81" s="11">
        <f t="shared" si="12"/>
        <v>0</v>
      </c>
      <c r="H81" s="11">
        <f t="shared" si="12"/>
        <v>0</v>
      </c>
      <c r="I81" s="11">
        <f t="shared" si="12"/>
        <v>0</v>
      </c>
      <c r="J81" s="11">
        <f t="shared" si="12"/>
        <v>0</v>
      </c>
      <c r="K81" s="11">
        <f t="shared" si="12"/>
        <v>0</v>
      </c>
      <c r="L81" s="11">
        <f t="shared" si="12"/>
        <v>0</v>
      </c>
      <c r="M81" s="11">
        <f t="shared" si="12"/>
        <v>0</v>
      </c>
      <c r="N81" s="11">
        <f t="shared" si="12"/>
        <v>0</v>
      </c>
      <c r="O81" s="11">
        <f t="shared" si="12"/>
        <v>0</v>
      </c>
      <c r="P81" s="11">
        <f t="shared" si="12"/>
        <v>0</v>
      </c>
      <c r="Q81" s="11">
        <f t="shared" si="12"/>
        <v>0</v>
      </c>
      <c r="R81" s="11">
        <f t="shared" si="12"/>
        <v>0</v>
      </c>
      <c r="S81" s="11">
        <f t="shared" si="12"/>
        <v>0</v>
      </c>
      <c r="T81" s="11">
        <f t="shared" si="12"/>
        <v>0</v>
      </c>
      <c r="U81" s="11">
        <f t="shared" si="12"/>
        <v>0</v>
      </c>
      <c r="V81" s="11">
        <f t="shared" si="12"/>
        <v>0</v>
      </c>
      <c r="W81" s="11">
        <f t="shared" si="12"/>
        <v>0</v>
      </c>
      <c r="X81" s="11">
        <f t="shared" si="12"/>
        <v>0</v>
      </c>
      <c r="Y81" s="11">
        <f t="shared" si="12"/>
        <v>0</v>
      </c>
      <c r="Z81" s="11">
        <f t="shared" si="12"/>
        <v>56</v>
      </c>
      <c r="AA81" s="11">
        <f t="shared" si="12"/>
        <v>4</v>
      </c>
      <c r="AB81" s="11">
        <f t="shared" si="12"/>
        <v>8</v>
      </c>
      <c r="AC81" s="11">
        <f t="shared" si="12"/>
        <v>0</v>
      </c>
      <c r="AD81" s="11">
        <f t="shared" si="12"/>
        <v>19</v>
      </c>
      <c r="AE81" s="11">
        <f t="shared" si="12"/>
        <v>80</v>
      </c>
      <c r="AF81" s="11">
        <f t="shared" si="12"/>
        <v>0</v>
      </c>
      <c r="AG81" s="11">
        <f t="shared" si="12"/>
        <v>12</v>
      </c>
      <c r="AH81" s="11">
        <f t="shared" si="12"/>
        <v>0</v>
      </c>
      <c r="AI81" s="11">
        <f t="shared" si="12"/>
        <v>23</v>
      </c>
      <c r="AJ81" s="11">
        <f t="shared" si="12"/>
        <v>0</v>
      </c>
      <c r="AK81" s="11">
        <f t="shared" si="12"/>
        <v>68</v>
      </c>
      <c r="AL81" s="11">
        <f t="shared" si="12"/>
        <v>0</v>
      </c>
      <c r="AM81" s="11">
        <f t="shared" si="12"/>
        <v>0</v>
      </c>
      <c r="AN81" s="11">
        <f t="shared" si="12"/>
        <v>21</v>
      </c>
      <c r="AO81" s="25"/>
      <c r="AP81" s="26"/>
      <c r="AQ81" s="26"/>
      <c r="AR81" s="202"/>
    </row>
    <row r="82" spans="1:44" ht="12.75" customHeight="1" thickBot="1" thickTop="1">
      <c r="A82" s="60" t="s">
        <v>97</v>
      </c>
      <c r="B82" s="249" t="s">
        <v>185</v>
      </c>
      <c r="C82" s="146" t="s">
        <v>108</v>
      </c>
      <c r="D82" s="148">
        <f>SUM(F82:AN82)-E82</f>
        <v>16</v>
      </c>
      <c r="E82" s="148">
        <f>J82+O82+T82+Y82+AD82+AI82+AN82</f>
        <v>4</v>
      </c>
      <c r="F82" s="140"/>
      <c r="G82" s="28"/>
      <c r="H82" s="28"/>
      <c r="I82" s="28"/>
      <c r="J82" s="29"/>
      <c r="K82" s="27"/>
      <c r="L82" s="28"/>
      <c r="M82" s="28"/>
      <c r="N82" s="28"/>
      <c r="O82" s="30"/>
      <c r="P82" s="27"/>
      <c r="Q82" s="28"/>
      <c r="R82" s="28"/>
      <c r="S82" s="28"/>
      <c r="T82" s="29"/>
      <c r="U82" s="140"/>
      <c r="V82" s="28"/>
      <c r="W82" s="28"/>
      <c r="X82" s="28"/>
      <c r="Y82" s="30"/>
      <c r="Z82" s="27">
        <v>12</v>
      </c>
      <c r="AA82" s="28">
        <v>0</v>
      </c>
      <c r="AB82" s="28">
        <v>4</v>
      </c>
      <c r="AC82" s="28" t="s">
        <v>53</v>
      </c>
      <c r="AD82" s="29">
        <v>4</v>
      </c>
      <c r="AE82" s="140"/>
      <c r="AF82" s="28"/>
      <c r="AG82" s="28"/>
      <c r="AH82" s="28"/>
      <c r="AI82" s="29"/>
      <c r="AJ82" s="140"/>
      <c r="AK82" s="28"/>
      <c r="AL82" s="28"/>
      <c r="AM82" s="28"/>
      <c r="AN82" s="29"/>
      <c r="AO82" s="41">
        <v>17</v>
      </c>
      <c r="AP82" s="131"/>
      <c r="AQ82" s="131"/>
      <c r="AR82" s="203" t="s">
        <v>75</v>
      </c>
    </row>
    <row r="83" spans="1:44" ht="12.75" customHeight="1" thickBot="1">
      <c r="A83" s="60" t="s">
        <v>98</v>
      </c>
      <c r="B83" s="208" t="s">
        <v>186</v>
      </c>
      <c r="C83" s="147" t="s">
        <v>109</v>
      </c>
      <c r="D83" s="151">
        <f>SUM(F83:AN83)-E83</f>
        <v>16</v>
      </c>
      <c r="E83" s="151">
        <f>J83+O83+T83+Y83+AD83+AI83+AN83</f>
        <v>4</v>
      </c>
      <c r="F83" s="125"/>
      <c r="G83" s="32"/>
      <c r="H83" s="32"/>
      <c r="I83" s="32"/>
      <c r="J83" s="33"/>
      <c r="K83" s="31"/>
      <c r="L83" s="32"/>
      <c r="M83" s="32"/>
      <c r="N83" s="32"/>
      <c r="O83" s="34"/>
      <c r="P83" s="31"/>
      <c r="Q83" s="32"/>
      <c r="R83" s="32"/>
      <c r="S83" s="32"/>
      <c r="T83" s="33"/>
      <c r="U83" s="125"/>
      <c r="V83" s="32"/>
      <c r="W83" s="32"/>
      <c r="X83" s="32"/>
      <c r="Y83" s="34"/>
      <c r="Z83" s="31"/>
      <c r="AA83" s="32"/>
      <c r="AB83" s="32"/>
      <c r="AC83" s="32"/>
      <c r="AD83" s="33"/>
      <c r="AE83" s="125">
        <v>12</v>
      </c>
      <c r="AF83" s="32">
        <v>0</v>
      </c>
      <c r="AG83" s="32">
        <v>4</v>
      </c>
      <c r="AH83" s="32" t="s">
        <v>57</v>
      </c>
      <c r="AI83" s="33">
        <v>4</v>
      </c>
      <c r="AJ83" s="125"/>
      <c r="AK83" s="32"/>
      <c r="AL83" s="32"/>
      <c r="AM83" s="32"/>
      <c r="AN83" s="33"/>
      <c r="AO83" s="41">
        <v>42</v>
      </c>
      <c r="AP83" s="131"/>
      <c r="AQ83" s="131"/>
      <c r="AR83" s="203" t="s">
        <v>108</v>
      </c>
    </row>
    <row r="84" spans="1:44" ht="12.75" customHeight="1" thickBot="1">
      <c r="A84" s="60" t="s">
        <v>99</v>
      </c>
      <c r="B84" s="208" t="s">
        <v>187</v>
      </c>
      <c r="C84" s="147" t="s">
        <v>111</v>
      </c>
      <c r="D84" s="151">
        <f>SUM(F84:AN84)-E84</f>
        <v>12</v>
      </c>
      <c r="E84" s="151">
        <f>J84+O84+T84+Y84+AD84+AI84+AN84</f>
        <v>3</v>
      </c>
      <c r="F84" s="78"/>
      <c r="G84" s="36"/>
      <c r="H84" s="36"/>
      <c r="I84" s="36"/>
      <c r="J84" s="37"/>
      <c r="K84" s="35"/>
      <c r="L84" s="36"/>
      <c r="M84" s="36"/>
      <c r="N84" s="36"/>
      <c r="O84" s="38"/>
      <c r="P84" s="35"/>
      <c r="Q84" s="36"/>
      <c r="R84" s="36"/>
      <c r="S84" s="36"/>
      <c r="T84" s="37"/>
      <c r="U84" s="78"/>
      <c r="V84" s="36"/>
      <c r="W84" s="36"/>
      <c r="X84" s="36"/>
      <c r="Y84" s="38"/>
      <c r="Z84" s="35">
        <v>8</v>
      </c>
      <c r="AA84" s="36">
        <v>0</v>
      </c>
      <c r="AB84" s="36">
        <v>4</v>
      </c>
      <c r="AC84" s="36" t="s">
        <v>53</v>
      </c>
      <c r="AD84" s="37">
        <v>3</v>
      </c>
      <c r="AE84" s="78"/>
      <c r="AF84" s="36"/>
      <c r="AG84" s="36"/>
      <c r="AH84" s="36"/>
      <c r="AI84" s="37"/>
      <c r="AJ84" s="78"/>
      <c r="AK84" s="36"/>
      <c r="AL84" s="36"/>
      <c r="AM84" s="36"/>
      <c r="AN84" s="37"/>
      <c r="AO84" s="40">
        <v>4</v>
      </c>
      <c r="AP84" s="39"/>
      <c r="AQ84" s="39"/>
      <c r="AR84" s="203" t="s">
        <v>56</v>
      </c>
    </row>
    <row r="85" spans="1:44" ht="12.75" customHeight="1" thickBot="1">
      <c r="A85" s="60" t="s">
        <v>100</v>
      </c>
      <c r="B85" s="208" t="s">
        <v>188</v>
      </c>
      <c r="C85" s="147" t="s">
        <v>112</v>
      </c>
      <c r="D85" s="151">
        <f aca="true" t="shared" si="13" ref="D85:D95">SUM(F85:AN85)-E85</f>
        <v>16</v>
      </c>
      <c r="E85" s="151">
        <f aca="true" t="shared" si="14" ref="E85:E95">J85+O85+T85+Y85+AD85+AI85+AN85</f>
        <v>4</v>
      </c>
      <c r="F85" s="78"/>
      <c r="G85" s="36"/>
      <c r="H85" s="36"/>
      <c r="I85" s="36"/>
      <c r="J85" s="37"/>
      <c r="K85" s="35"/>
      <c r="L85" s="36"/>
      <c r="M85" s="36"/>
      <c r="N85" s="36"/>
      <c r="O85" s="38"/>
      <c r="P85" s="35"/>
      <c r="Q85" s="36"/>
      <c r="R85" s="36"/>
      <c r="S85" s="36"/>
      <c r="T85" s="37"/>
      <c r="U85" s="78"/>
      <c r="V85" s="36"/>
      <c r="W85" s="36"/>
      <c r="X85" s="36"/>
      <c r="Y85" s="38"/>
      <c r="Z85" s="35"/>
      <c r="AA85" s="36"/>
      <c r="AB85" s="36"/>
      <c r="AC85" s="36"/>
      <c r="AD85" s="37"/>
      <c r="AE85" s="78">
        <v>12</v>
      </c>
      <c r="AF85" s="36">
        <v>0</v>
      </c>
      <c r="AG85" s="36">
        <v>4</v>
      </c>
      <c r="AH85" s="36" t="s">
        <v>57</v>
      </c>
      <c r="AI85" s="37">
        <v>4</v>
      </c>
      <c r="AJ85" s="78"/>
      <c r="AK85" s="36"/>
      <c r="AL85" s="36"/>
      <c r="AM85" s="36"/>
      <c r="AN85" s="37"/>
      <c r="AO85" s="40">
        <v>44</v>
      </c>
      <c r="AP85" s="39"/>
      <c r="AQ85" s="39"/>
      <c r="AR85" s="203" t="s">
        <v>111</v>
      </c>
    </row>
    <row r="86" spans="1:44" ht="12.75" customHeight="1" thickBot="1">
      <c r="A86" s="60" t="s">
        <v>95</v>
      </c>
      <c r="B86" s="208" t="s">
        <v>189</v>
      </c>
      <c r="C86" s="147" t="s">
        <v>113</v>
      </c>
      <c r="D86" s="151">
        <f t="shared" si="13"/>
        <v>12</v>
      </c>
      <c r="E86" s="151">
        <f t="shared" si="14"/>
        <v>4</v>
      </c>
      <c r="F86" s="78"/>
      <c r="G86" s="36"/>
      <c r="H86" s="36"/>
      <c r="I86" s="36"/>
      <c r="J86" s="37"/>
      <c r="K86" s="35"/>
      <c r="L86" s="36"/>
      <c r="M86" s="36"/>
      <c r="N86" s="36"/>
      <c r="O86" s="38"/>
      <c r="P86" s="35"/>
      <c r="Q86" s="36"/>
      <c r="R86" s="36"/>
      <c r="S86" s="36"/>
      <c r="T86" s="37"/>
      <c r="U86" s="78"/>
      <c r="V86" s="36"/>
      <c r="W86" s="36"/>
      <c r="X86" s="36"/>
      <c r="Y86" s="38"/>
      <c r="Z86" s="35">
        <v>8</v>
      </c>
      <c r="AA86" s="36">
        <v>4</v>
      </c>
      <c r="AB86" s="36">
        <v>0</v>
      </c>
      <c r="AC86" s="36" t="s">
        <v>53</v>
      </c>
      <c r="AD86" s="37">
        <v>4</v>
      </c>
      <c r="AE86" s="78"/>
      <c r="AF86" s="36"/>
      <c r="AG86" s="36"/>
      <c r="AH86" s="36"/>
      <c r="AI86" s="37"/>
      <c r="AJ86" s="78"/>
      <c r="AK86" s="36"/>
      <c r="AL86" s="36"/>
      <c r="AM86" s="36"/>
      <c r="AN86" s="37"/>
      <c r="AO86" s="40" t="s">
        <v>229</v>
      </c>
      <c r="AP86" s="39"/>
      <c r="AQ86" s="39"/>
      <c r="AR86" s="203" t="s">
        <v>228</v>
      </c>
    </row>
    <row r="87" spans="1:44" ht="12.75" customHeight="1" thickBot="1">
      <c r="A87" s="60" t="s">
        <v>101</v>
      </c>
      <c r="B87" s="208" t="s">
        <v>190</v>
      </c>
      <c r="C87" s="147" t="s">
        <v>114</v>
      </c>
      <c r="D87" s="151">
        <f t="shared" si="13"/>
        <v>16</v>
      </c>
      <c r="E87" s="151">
        <f t="shared" si="14"/>
        <v>4</v>
      </c>
      <c r="F87" s="78"/>
      <c r="G87" s="36"/>
      <c r="H87" s="36"/>
      <c r="I87" s="36"/>
      <c r="J87" s="37"/>
      <c r="K87" s="35"/>
      <c r="L87" s="36"/>
      <c r="M87" s="36"/>
      <c r="N87" s="36"/>
      <c r="O87" s="38"/>
      <c r="P87" s="35"/>
      <c r="Q87" s="36"/>
      <c r="R87" s="36"/>
      <c r="S87" s="36"/>
      <c r="T87" s="37"/>
      <c r="U87" s="78"/>
      <c r="V87" s="36"/>
      <c r="W87" s="36"/>
      <c r="X87" s="36"/>
      <c r="Y87" s="38"/>
      <c r="Z87" s="35"/>
      <c r="AA87" s="36"/>
      <c r="AB87" s="36"/>
      <c r="AC87" s="36"/>
      <c r="AD87" s="37"/>
      <c r="AE87" s="132">
        <v>12</v>
      </c>
      <c r="AF87" s="133">
        <v>0</v>
      </c>
      <c r="AG87" s="133">
        <v>4</v>
      </c>
      <c r="AH87" s="133" t="s">
        <v>57</v>
      </c>
      <c r="AI87" s="37">
        <v>4</v>
      </c>
      <c r="AJ87" s="78"/>
      <c r="AK87" s="36"/>
      <c r="AL87" s="36"/>
      <c r="AM87" s="36"/>
      <c r="AN87" s="37"/>
      <c r="AO87" s="41">
        <v>46</v>
      </c>
      <c r="AP87" s="39"/>
      <c r="AQ87" s="39"/>
      <c r="AR87" s="203" t="s">
        <v>113</v>
      </c>
    </row>
    <row r="88" spans="1:44" ht="12.75" customHeight="1" thickBot="1">
      <c r="A88" s="60" t="s">
        <v>102</v>
      </c>
      <c r="B88" s="208" t="s">
        <v>160</v>
      </c>
      <c r="C88" s="147" t="s">
        <v>161</v>
      </c>
      <c r="D88" s="151">
        <f t="shared" si="13"/>
        <v>8</v>
      </c>
      <c r="E88" s="151">
        <f t="shared" si="14"/>
        <v>2</v>
      </c>
      <c r="F88" s="78"/>
      <c r="G88" s="36"/>
      <c r="H88" s="36"/>
      <c r="I88" s="36"/>
      <c r="J88" s="37"/>
      <c r="K88" s="35"/>
      <c r="L88" s="36"/>
      <c r="M88" s="36"/>
      <c r="N88" s="36"/>
      <c r="O88" s="38"/>
      <c r="P88" s="35"/>
      <c r="Q88" s="36"/>
      <c r="R88" s="36"/>
      <c r="S88" s="36"/>
      <c r="T88" s="37"/>
      <c r="U88" s="78"/>
      <c r="V88" s="36"/>
      <c r="W88" s="36"/>
      <c r="X88" s="36"/>
      <c r="Y88" s="38"/>
      <c r="Z88" s="35">
        <v>8</v>
      </c>
      <c r="AA88" s="36">
        <v>0</v>
      </c>
      <c r="AB88" s="36">
        <v>0</v>
      </c>
      <c r="AC88" s="36" t="s">
        <v>57</v>
      </c>
      <c r="AD88" s="37">
        <v>2</v>
      </c>
      <c r="AE88" s="78"/>
      <c r="AF88" s="36"/>
      <c r="AG88" s="36"/>
      <c r="AH88" s="36"/>
      <c r="AI88" s="37"/>
      <c r="AJ88" s="78"/>
      <c r="AK88" s="36"/>
      <c r="AL88" s="36"/>
      <c r="AM88" s="36"/>
      <c r="AN88" s="37"/>
      <c r="AO88" s="40">
        <v>15</v>
      </c>
      <c r="AP88" s="39"/>
      <c r="AQ88" s="39"/>
      <c r="AR88" s="203" t="s">
        <v>73</v>
      </c>
    </row>
    <row r="89" spans="1:44" ht="12.75" customHeight="1" thickBot="1">
      <c r="A89" s="60" t="s">
        <v>103</v>
      </c>
      <c r="B89" s="208" t="s">
        <v>191</v>
      </c>
      <c r="C89" s="147" t="s">
        <v>115</v>
      </c>
      <c r="D89" s="151">
        <f t="shared" si="13"/>
        <v>12</v>
      </c>
      <c r="E89" s="151">
        <f t="shared" si="14"/>
        <v>3</v>
      </c>
      <c r="F89" s="78"/>
      <c r="G89" s="36"/>
      <c r="H89" s="36"/>
      <c r="I89" s="36"/>
      <c r="J89" s="37"/>
      <c r="K89" s="35"/>
      <c r="L89" s="36"/>
      <c r="M89" s="36"/>
      <c r="N89" s="36"/>
      <c r="O89" s="38"/>
      <c r="P89" s="35"/>
      <c r="Q89" s="36"/>
      <c r="R89" s="36"/>
      <c r="S89" s="36"/>
      <c r="T89" s="37"/>
      <c r="U89" s="78"/>
      <c r="V89" s="36"/>
      <c r="W89" s="36"/>
      <c r="X89" s="36"/>
      <c r="Y89" s="38"/>
      <c r="Z89" s="35">
        <v>12</v>
      </c>
      <c r="AA89" s="36">
        <v>0</v>
      </c>
      <c r="AB89" s="36">
        <v>0</v>
      </c>
      <c r="AC89" s="36" t="s">
        <v>53</v>
      </c>
      <c r="AD89" s="37">
        <v>3</v>
      </c>
      <c r="AE89" s="78"/>
      <c r="AF89" s="36"/>
      <c r="AG89" s="36"/>
      <c r="AH89" s="36"/>
      <c r="AI89" s="37"/>
      <c r="AJ89" s="78"/>
      <c r="AK89" s="36"/>
      <c r="AL89" s="36"/>
      <c r="AM89" s="36"/>
      <c r="AN89" s="37"/>
      <c r="AO89" s="40">
        <v>15</v>
      </c>
      <c r="AP89" s="39"/>
      <c r="AQ89" s="39"/>
      <c r="AR89" s="203" t="s">
        <v>73</v>
      </c>
    </row>
    <row r="90" spans="1:44" ht="12.75" customHeight="1" thickBot="1">
      <c r="A90" s="60" t="s">
        <v>104</v>
      </c>
      <c r="B90" s="208" t="s">
        <v>192</v>
      </c>
      <c r="C90" s="147" t="s">
        <v>116</v>
      </c>
      <c r="D90" s="151">
        <f t="shared" si="13"/>
        <v>16</v>
      </c>
      <c r="E90" s="151">
        <f t="shared" si="14"/>
        <v>4</v>
      </c>
      <c r="F90" s="78"/>
      <c r="G90" s="36"/>
      <c r="H90" s="36"/>
      <c r="I90" s="36"/>
      <c r="J90" s="37"/>
      <c r="K90" s="35"/>
      <c r="L90" s="36"/>
      <c r="M90" s="36"/>
      <c r="N90" s="36"/>
      <c r="O90" s="38"/>
      <c r="P90" s="35"/>
      <c r="Q90" s="36"/>
      <c r="R90" s="36"/>
      <c r="S90" s="36"/>
      <c r="T90" s="37"/>
      <c r="U90" s="78"/>
      <c r="V90" s="36"/>
      <c r="W90" s="36"/>
      <c r="X90" s="36"/>
      <c r="Y90" s="38"/>
      <c r="Z90" s="35"/>
      <c r="AA90" s="36"/>
      <c r="AB90" s="36"/>
      <c r="AC90" s="36"/>
      <c r="AD90" s="37"/>
      <c r="AE90" s="78">
        <v>16</v>
      </c>
      <c r="AF90" s="36">
        <v>0</v>
      </c>
      <c r="AG90" s="36">
        <v>0</v>
      </c>
      <c r="AH90" s="36" t="s">
        <v>53</v>
      </c>
      <c r="AI90" s="37">
        <v>4</v>
      </c>
      <c r="AJ90" s="78"/>
      <c r="AK90" s="36"/>
      <c r="AL90" s="36"/>
      <c r="AM90" s="36"/>
      <c r="AN90" s="37"/>
      <c r="AO90" s="40">
        <v>49</v>
      </c>
      <c r="AP90" s="39"/>
      <c r="AQ90" s="39"/>
      <c r="AR90" s="203" t="s">
        <v>115</v>
      </c>
    </row>
    <row r="91" spans="1:44" ht="12.75" customHeight="1" thickBot="1">
      <c r="A91" s="60" t="s">
        <v>105</v>
      </c>
      <c r="B91" s="208" t="s">
        <v>193</v>
      </c>
      <c r="C91" s="147" t="s">
        <v>117</v>
      </c>
      <c r="D91" s="151">
        <f t="shared" si="13"/>
        <v>16</v>
      </c>
      <c r="E91" s="151">
        <f t="shared" si="14"/>
        <v>4</v>
      </c>
      <c r="F91" s="78"/>
      <c r="G91" s="36"/>
      <c r="H91" s="36"/>
      <c r="I91" s="36"/>
      <c r="J91" s="37"/>
      <c r="K91" s="35"/>
      <c r="L91" s="36"/>
      <c r="M91" s="36"/>
      <c r="N91" s="36"/>
      <c r="O91" s="38"/>
      <c r="P91" s="35"/>
      <c r="Q91" s="36"/>
      <c r="R91" s="36"/>
      <c r="S91" s="36"/>
      <c r="T91" s="37"/>
      <c r="U91" s="78"/>
      <c r="V91" s="36"/>
      <c r="W91" s="36"/>
      <c r="X91" s="36"/>
      <c r="Y91" s="38"/>
      <c r="Z91" s="35"/>
      <c r="AA91" s="36"/>
      <c r="AB91" s="36"/>
      <c r="AC91" s="36"/>
      <c r="AD91" s="37"/>
      <c r="AE91" s="78">
        <v>16</v>
      </c>
      <c r="AF91" s="36">
        <v>0</v>
      </c>
      <c r="AG91" s="36">
        <v>0</v>
      </c>
      <c r="AH91" s="36" t="s">
        <v>53</v>
      </c>
      <c r="AI91" s="37">
        <v>4</v>
      </c>
      <c r="AJ91" s="78"/>
      <c r="AK91" s="36"/>
      <c r="AL91" s="36"/>
      <c r="AM91" s="36"/>
      <c r="AN91" s="37"/>
      <c r="AO91" s="42"/>
      <c r="AP91" s="39"/>
      <c r="AQ91" s="39"/>
      <c r="AR91" s="204"/>
    </row>
    <row r="92" spans="1:44" ht="12.75" customHeight="1" thickBot="1">
      <c r="A92" s="60" t="s">
        <v>106</v>
      </c>
      <c r="B92" s="208" t="s">
        <v>194</v>
      </c>
      <c r="C92" s="147" t="s">
        <v>118</v>
      </c>
      <c r="D92" s="151">
        <f t="shared" si="13"/>
        <v>12</v>
      </c>
      <c r="E92" s="151">
        <f t="shared" si="14"/>
        <v>3</v>
      </c>
      <c r="F92" s="78"/>
      <c r="G92" s="36"/>
      <c r="H92" s="36"/>
      <c r="I92" s="36"/>
      <c r="J92" s="37"/>
      <c r="K92" s="35"/>
      <c r="L92" s="36"/>
      <c r="M92" s="36"/>
      <c r="N92" s="36"/>
      <c r="O92" s="38"/>
      <c r="P92" s="35"/>
      <c r="Q92" s="36"/>
      <c r="R92" s="36"/>
      <c r="S92" s="36"/>
      <c r="T92" s="37"/>
      <c r="U92" s="78"/>
      <c r="V92" s="36"/>
      <c r="W92" s="36"/>
      <c r="X92" s="36"/>
      <c r="Y92" s="38"/>
      <c r="Z92" s="35"/>
      <c r="AA92" s="36"/>
      <c r="AB92" s="36"/>
      <c r="AC92" s="36"/>
      <c r="AD92" s="37"/>
      <c r="AE92" s="78">
        <v>12</v>
      </c>
      <c r="AF92" s="36">
        <v>0</v>
      </c>
      <c r="AG92" s="36">
        <v>0</v>
      </c>
      <c r="AH92" s="36" t="s">
        <v>57</v>
      </c>
      <c r="AI92" s="37">
        <v>3</v>
      </c>
      <c r="AJ92" s="78"/>
      <c r="AK92" s="36"/>
      <c r="AL92" s="36"/>
      <c r="AM92" s="36"/>
      <c r="AN92" s="37"/>
      <c r="AO92" s="40">
        <v>11</v>
      </c>
      <c r="AP92" s="39"/>
      <c r="AQ92" s="39"/>
      <c r="AR92" s="203" t="s">
        <v>70</v>
      </c>
    </row>
    <row r="93" spans="1:44" ht="12.75" customHeight="1" thickBot="1">
      <c r="A93" s="60" t="s">
        <v>131</v>
      </c>
      <c r="B93" s="208" t="s">
        <v>162</v>
      </c>
      <c r="C93" s="156" t="s">
        <v>127</v>
      </c>
      <c r="D93" s="151">
        <f t="shared" si="13"/>
        <v>8</v>
      </c>
      <c r="E93" s="151">
        <f t="shared" si="14"/>
        <v>3</v>
      </c>
      <c r="F93" s="78"/>
      <c r="G93" s="36"/>
      <c r="H93" s="36"/>
      <c r="I93" s="36"/>
      <c r="J93" s="37"/>
      <c r="K93" s="35"/>
      <c r="L93" s="36"/>
      <c r="M93" s="36"/>
      <c r="N93" s="36"/>
      <c r="O93" s="38"/>
      <c r="P93" s="35"/>
      <c r="Q93" s="36"/>
      <c r="R93" s="36"/>
      <c r="S93" s="36"/>
      <c r="T93" s="37"/>
      <c r="U93" s="78"/>
      <c r="V93" s="36"/>
      <c r="W93" s="36"/>
      <c r="X93" s="36"/>
      <c r="Y93" s="38"/>
      <c r="Z93" s="35">
        <v>8</v>
      </c>
      <c r="AA93" s="36">
        <v>0</v>
      </c>
      <c r="AB93" s="36">
        <v>0</v>
      </c>
      <c r="AC93" s="36" t="s">
        <v>57</v>
      </c>
      <c r="AD93" s="37">
        <v>3</v>
      </c>
      <c r="AE93" s="78"/>
      <c r="AF93" s="36"/>
      <c r="AG93" s="36"/>
      <c r="AH93" s="36"/>
      <c r="AI93" s="37"/>
      <c r="AJ93" s="78"/>
      <c r="AK93" s="36"/>
      <c r="AL93" s="36"/>
      <c r="AM93" s="36"/>
      <c r="AN93" s="37"/>
      <c r="AO93" s="42">
        <v>15</v>
      </c>
      <c r="AP93" s="39"/>
      <c r="AQ93" s="39"/>
      <c r="AR93" s="203" t="s">
        <v>73</v>
      </c>
    </row>
    <row r="94" spans="1:44" ht="12.75" customHeight="1" thickBot="1">
      <c r="A94" s="60" t="s">
        <v>132</v>
      </c>
      <c r="B94" s="266" t="s">
        <v>163</v>
      </c>
      <c r="C94" s="162" t="s">
        <v>119</v>
      </c>
      <c r="D94" s="163">
        <f>SUM(F94:AN94)-E94</f>
        <v>12</v>
      </c>
      <c r="E94" s="163">
        <f>J94+O94+T94+Y94+AD94+AI94+AN94</f>
        <v>6</v>
      </c>
      <c r="F94" s="78"/>
      <c r="G94" s="36"/>
      <c r="H94" s="36"/>
      <c r="I94" s="36"/>
      <c r="J94" s="37"/>
      <c r="K94" s="35"/>
      <c r="L94" s="36"/>
      <c r="M94" s="36"/>
      <c r="N94" s="36"/>
      <c r="O94" s="38"/>
      <c r="P94" s="35"/>
      <c r="Q94" s="36"/>
      <c r="R94" s="36"/>
      <c r="S94" s="36"/>
      <c r="T94" s="37"/>
      <c r="U94" s="78"/>
      <c r="V94" s="36"/>
      <c r="W94" s="36"/>
      <c r="X94" s="36"/>
      <c r="Y94" s="38"/>
      <c r="Z94" s="35"/>
      <c r="AA94" s="36"/>
      <c r="AB94" s="36"/>
      <c r="AC94" s="36"/>
      <c r="AD94" s="37"/>
      <c r="AE94" s="78"/>
      <c r="AF94" s="36"/>
      <c r="AG94" s="36"/>
      <c r="AH94" s="36"/>
      <c r="AI94" s="37"/>
      <c r="AJ94" s="78">
        <v>0</v>
      </c>
      <c r="AK94" s="36">
        <v>12</v>
      </c>
      <c r="AL94" s="36">
        <v>0</v>
      </c>
      <c r="AM94" s="36" t="s">
        <v>53</v>
      </c>
      <c r="AN94" s="37">
        <v>6</v>
      </c>
      <c r="AO94" s="42"/>
      <c r="AP94" s="39"/>
      <c r="AQ94" s="39"/>
      <c r="AR94" s="204"/>
    </row>
    <row r="95" spans="1:44" ht="24.75" customHeight="1" thickBot="1">
      <c r="A95" s="222" t="s">
        <v>107</v>
      </c>
      <c r="B95" s="278" t="s">
        <v>195</v>
      </c>
      <c r="C95" s="223" t="s">
        <v>92</v>
      </c>
      <c r="D95" s="210">
        <f t="shared" si="13"/>
        <v>56</v>
      </c>
      <c r="E95" s="210">
        <f t="shared" si="14"/>
        <v>15</v>
      </c>
      <c r="F95" s="224"/>
      <c r="G95" s="225"/>
      <c r="H95" s="225"/>
      <c r="I95" s="225"/>
      <c r="J95" s="226"/>
      <c r="K95" s="227"/>
      <c r="L95" s="225"/>
      <c r="M95" s="225"/>
      <c r="N95" s="225"/>
      <c r="O95" s="228"/>
      <c r="P95" s="227"/>
      <c r="Q95" s="225"/>
      <c r="R95" s="225"/>
      <c r="S95" s="225"/>
      <c r="T95" s="226"/>
      <c r="U95" s="224"/>
      <c r="V95" s="225"/>
      <c r="W95" s="225"/>
      <c r="X95" s="225"/>
      <c r="Y95" s="228"/>
      <c r="Z95" s="227"/>
      <c r="AA95" s="225"/>
      <c r="AB95" s="225"/>
      <c r="AC95" s="225"/>
      <c r="AD95" s="226"/>
      <c r="AE95" s="190"/>
      <c r="AF95" s="189"/>
      <c r="AG95" s="189"/>
      <c r="AH95" s="189"/>
      <c r="AI95" s="220"/>
      <c r="AJ95" s="190">
        <v>0</v>
      </c>
      <c r="AK95" s="189">
        <v>56</v>
      </c>
      <c r="AL95" s="189">
        <v>0</v>
      </c>
      <c r="AM95" s="216" t="s">
        <v>198</v>
      </c>
      <c r="AN95" s="220">
        <v>15</v>
      </c>
      <c r="AO95" s="229">
        <v>21</v>
      </c>
      <c r="AP95" s="185">
        <v>31</v>
      </c>
      <c r="AQ95" s="221">
        <v>47</v>
      </c>
      <c r="AR95" s="230" t="s">
        <v>168</v>
      </c>
    </row>
    <row r="96" spans="1:44" ht="12.75" customHeight="1" thickBot="1">
      <c r="A96" s="161"/>
      <c r="B96" s="267"/>
      <c r="C96" s="43"/>
      <c r="D96" s="150"/>
      <c r="E96" s="61"/>
      <c r="F96" s="44"/>
      <c r="G96" s="45"/>
      <c r="H96" s="45"/>
      <c r="I96" s="45"/>
      <c r="J96" s="46"/>
      <c r="K96" s="44"/>
      <c r="L96" s="45"/>
      <c r="M96" s="45"/>
      <c r="N96" s="45"/>
      <c r="O96" s="47"/>
      <c r="P96" s="48"/>
      <c r="Q96" s="49"/>
      <c r="R96" s="49"/>
      <c r="S96" s="49"/>
      <c r="T96" s="50"/>
      <c r="U96" s="51"/>
      <c r="V96" s="49"/>
      <c r="W96" s="49"/>
      <c r="X96" s="49"/>
      <c r="Y96" s="52"/>
      <c r="Z96" s="48"/>
      <c r="AA96" s="49"/>
      <c r="AB96" s="49"/>
      <c r="AC96" s="49"/>
      <c r="AD96" s="50"/>
      <c r="AE96" s="53"/>
      <c r="AF96" s="45"/>
      <c r="AG96" s="45"/>
      <c r="AH96" s="45"/>
      <c r="AI96" s="46"/>
      <c r="AJ96" s="53"/>
      <c r="AK96" s="45"/>
      <c r="AL96" s="45"/>
      <c r="AM96" s="45"/>
      <c r="AN96" s="46"/>
      <c r="AO96" s="54"/>
      <c r="AP96" s="55"/>
      <c r="AQ96" s="55"/>
      <c r="AR96" s="191"/>
    </row>
    <row r="97" spans="1:44" ht="12.75" customHeight="1" thickBot="1">
      <c r="A97" s="401" t="s">
        <v>93</v>
      </c>
      <c r="B97" s="402"/>
      <c r="C97" s="403"/>
      <c r="D97" s="7">
        <f>D81+D71</f>
        <v>760</v>
      </c>
      <c r="E97" s="7">
        <f>E81+E71</f>
        <v>210</v>
      </c>
      <c r="F97" s="7">
        <f>F81+F71</f>
        <v>88</v>
      </c>
      <c r="G97" s="7">
        <f aca="true" t="shared" si="15" ref="G97:AN97">G81+G71</f>
        <v>20</v>
      </c>
      <c r="H97" s="7">
        <f t="shared" si="15"/>
        <v>0</v>
      </c>
      <c r="I97" s="7"/>
      <c r="J97" s="7">
        <f t="shared" si="15"/>
        <v>30</v>
      </c>
      <c r="K97" s="7">
        <f t="shared" si="15"/>
        <v>76</v>
      </c>
      <c r="L97" s="7">
        <f t="shared" si="15"/>
        <v>16</v>
      </c>
      <c r="M97" s="7">
        <f t="shared" si="15"/>
        <v>20</v>
      </c>
      <c r="N97" s="7"/>
      <c r="O97" s="7">
        <f t="shared" si="15"/>
        <v>30</v>
      </c>
      <c r="P97" s="7">
        <f t="shared" si="15"/>
        <v>72</v>
      </c>
      <c r="Q97" s="7">
        <f t="shared" si="15"/>
        <v>4</v>
      </c>
      <c r="R97" s="7">
        <f t="shared" si="15"/>
        <v>24</v>
      </c>
      <c r="S97" s="7"/>
      <c r="T97" s="7">
        <f t="shared" si="15"/>
        <v>32</v>
      </c>
      <c r="U97" s="183">
        <f t="shared" si="15"/>
        <v>108</v>
      </c>
      <c r="V97" s="7">
        <f t="shared" si="15"/>
        <v>8</v>
      </c>
      <c r="W97" s="7">
        <f t="shared" si="15"/>
        <v>8</v>
      </c>
      <c r="X97" s="7"/>
      <c r="Y97" s="7">
        <f t="shared" si="15"/>
        <v>31</v>
      </c>
      <c r="Z97" s="183">
        <f t="shared" si="15"/>
        <v>88</v>
      </c>
      <c r="AA97" s="7">
        <f t="shared" si="15"/>
        <v>4</v>
      </c>
      <c r="AB97" s="7">
        <f t="shared" si="15"/>
        <v>16</v>
      </c>
      <c r="AC97" s="7"/>
      <c r="AD97" s="75">
        <f t="shared" si="15"/>
        <v>29</v>
      </c>
      <c r="AE97" s="7">
        <f t="shared" si="15"/>
        <v>96</v>
      </c>
      <c r="AF97" s="7">
        <f t="shared" si="15"/>
        <v>0</v>
      </c>
      <c r="AG97" s="7">
        <f t="shared" si="15"/>
        <v>12</v>
      </c>
      <c r="AH97" s="7"/>
      <c r="AI97" s="7">
        <f t="shared" si="15"/>
        <v>27</v>
      </c>
      <c r="AJ97" s="7">
        <f t="shared" si="15"/>
        <v>32</v>
      </c>
      <c r="AK97" s="7">
        <f t="shared" si="15"/>
        <v>68</v>
      </c>
      <c r="AL97" s="7">
        <f t="shared" si="15"/>
        <v>0</v>
      </c>
      <c r="AM97" s="7"/>
      <c r="AN97" s="7">
        <f t="shared" si="15"/>
        <v>31</v>
      </c>
      <c r="AO97" s="12"/>
      <c r="AP97" s="12"/>
      <c r="AQ97" s="6"/>
      <c r="AR97" s="191"/>
    </row>
    <row r="98" spans="1:44" ht="12.75" customHeight="1">
      <c r="A98" s="59"/>
      <c r="B98" s="268"/>
      <c r="C98" s="71" t="s">
        <v>50</v>
      </c>
      <c r="D98" s="72"/>
      <c r="E98" s="72">
        <f>J97+O97+T97+Y97+AD97+AI97+AN97</f>
        <v>210</v>
      </c>
      <c r="F98" s="72"/>
      <c r="G98" s="72"/>
      <c r="H98" s="72"/>
      <c r="I98" s="72">
        <f>I72+COUNTIF(I82:I96,"s")</f>
        <v>0</v>
      </c>
      <c r="J98" s="72"/>
      <c r="K98" s="72"/>
      <c r="L98" s="72"/>
      <c r="M98" s="72"/>
      <c r="N98" s="72">
        <f>N72+COUNTIF(N82:N96,"s")</f>
        <v>0</v>
      </c>
      <c r="O98" s="72"/>
      <c r="P98" s="72"/>
      <c r="Q98" s="72"/>
      <c r="R98" s="72"/>
      <c r="S98" s="72">
        <f>S72+COUNTIF(S82:S96,"s")</f>
        <v>0</v>
      </c>
      <c r="T98" s="72"/>
      <c r="U98" s="72"/>
      <c r="V98" s="72"/>
      <c r="W98" s="72"/>
      <c r="X98" s="72">
        <f>X72+COUNTIF(X82:X96,"s")</f>
        <v>0</v>
      </c>
      <c r="Y98" s="72"/>
      <c r="Z98" s="72"/>
      <c r="AA98" s="72"/>
      <c r="AB98" s="72"/>
      <c r="AC98" s="72">
        <f>AC72+COUNTIF(AC82:AC96,"s")</f>
        <v>0</v>
      </c>
      <c r="AD98" s="72"/>
      <c r="AE98" s="72"/>
      <c r="AF98" s="72"/>
      <c r="AG98" s="72"/>
      <c r="AH98" s="72">
        <f>AH72+COUNTIF(AH82:AH96,"s")</f>
        <v>0</v>
      </c>
      <c r="AI98" s="72"/>
      <c r="AJ98" s="72"/>
      <c r="AK98" s="72"/>
      <c r="AL98" s="72"/>
      <c r="AM98" s="72">
        <f>AM71+COUNTIF(AM82:AM96,"s")</f>
        <v>0</v>
      </c>
      <c r="AN98" s="68"/>
      <c r="AO98" s="12"/>
      <c r="AP98" s="12"/>
      <c r="AQ98" s="6"/>
      <c r="AR98" s="191"/>
    </row>
    <row r="99" spans="1:44" ht="12.75" customHeight="1">
      <c r="A99" s="56"/>
      <c r="B99" s="269"/>
      <c r="C99" s="73" t="s">
        <v>51</v>
      </c>
      <c r="D99" s="8"/>
      <c r="E99" s="8"/>
      <c r="F99" s="8"/>
      <c r="G99" s="8"/>
      <c r="H99" s="8"/>
      <c r="I99" s="8">
        <f>I73+COUNTIF(I82:I96,"v")</f>
        <v>4</v>
      </c>
      <c r="J99" s="8"/>
      <c r="K99" s="8"/>
      <c r="L99" s="8"/>
      <c r="M99" s="8"/>
      <c r="N99" s="8">
        <f>N73+COUNTIF(N82:N96,"v")</f>
        <v>5</v>
      </c>
      <c r="O99" s="8"/>
      <c r="P99" s="8"/>
      <c r="Q99" s="8"/>
      <c r="R99" s="8"/>
      <c r="S99" s="8">
        <f>S73+COUNTIF(S82:S96,"v")</f>
        <v>4</v>
      </c>
      <c r="T99" s="8"/>
      <c r="U99" s="8"/>
      <c r="V99" s="8"/>
      <c r="W99" s="8"/>
      <c r="X99" s="8">
        <f>X73+COUNTIF(X82:X96,"v")</f>
        <v>5</v>
      </c>
      <c r="Y99" s="8"/>
      <c r="Z99" s="8"/>
      <c r="AA99" s="8"/>
      <c r="AB99" s="8"/>
      <c r="AC99" s="8">
        <f>AC73+COUNTIF(AC82:AC96,"v")</f>
        <v>5</v>
      </c>
      <c r="AD99" s="8"/>
      <c r="AE99" s="8"/>
      <c r="AF99" s="8"/>
      <c r="AG99" s="8"/>
      <c r="AH99" s="8">
        <f>AH73+COUNTIF(AH82:AH96,"v")</f>
        <v>5</v>
      </c>
      <c r="AI99" s="8"/>
      <c r="AJ99" s="8"/>
      <c r="AK99" s="8"/>
      <c r="AL99" s="8"/>
      <c r="AM99" s="8">
        <f>AM73+COUNTIF(AM82:AM96,"v")</f>
        <v>0</v>
      </c>
      <c r="AN99" s="64"/>
      <c r="AO99" s="12"/>
      <c r="AP99" s="12"/>
      <c r="AQ99" s="6"/>
      <c r="AR99" s="191"/>
    </row>
    <row r="100" spans="1:44" ht="12.75" customHeight="1">
      <c r="A100" s="56"/>
      <c r="B100" s="269"/>
      <c r="C100" s="73" t="s">
        <v>52</v>
      </c>
      <c r="D100" s="8"/>
      <c r="E100" s="8"/>
      <c r="F100" s="8"/>
      <c r="G100" s="8"/>
      <c r="H100" s="8"/>
      <c r="I100" s="8">
        <f>I74+COUNTIF(I82:I96,"f")</f>
        <v>3</v>
      </c>
      <c r="J100" s="8"/>
      <c r="K100" s="8"/>
      <c r="L100" s="8"/>
      <c r="M100" s="8"/>
      <c r="N100" s="8">
        <f>N74+COUNTIF(N82:N96,"f")</f>
        <v>3</v>
      </c>
      <c r="O100" s="8"/>
      <c r="P100" s="8"/>
      <c r="Q100" s="8"/>
      <c r="R100" s="8"/>
      <c r="S100" s="8">
        <f>S74+COUNTIF(S82:S96,"f")</f>
        <v>4</v>
      </c>
      <c r="T100" s="8"/>
      <c r="U100" s="8"/>
      <c r="V100" s="8"/>
      <c r="W100" s="8"/>
      <c r="X100" s="8">
        <f>X74+COUNTIF(X82:X96,"f")</f>
        <v>4</v>
      </c>
      <c r="Y100" s="8"/>
      <c r="Z100" s="8"/>
      <c r="AA100" s="8"/>
      <c r="AB100" s="8"/>
      <c r="AC100" s="8">
        <f>AC74+COUNTIF(AC82:AC96,"f")</f>
        <v>4</v>
      </c>
      <c r="AD100" s="8"/>
      <c r="AE100" s="8"/>
      <c r="AF100" s="8"/>
      <c r="AG100" s="8"/>
      <c r="AH100" s="8">
        <f>AH74+COUNTIF(AH82:AH96,"f")</f>
        <v>3</v>
      </c>
      <c r="AI100" s="8"/>
      <c r="AJ100" s="8"/>
      <c r="AK100" s="8"/>
      <c r="AL100" s="8"/>
      <c r="AM100" s="8">
        <f>AM74+COUNTIF(AM82:AM96,"f")</f>
        <v>5</v>
      </c>
      <c r="AN100" s="64"/>
      <c r="AO100" s="12"/>
      <c r="AP100" s="12"/>
      <c r="AQ100" s="6"/>
      <c r="AR100" s="191"/>
    </row>
    <row r="101" spans="1:44" ht="12.75" customHeight="1" thickBot="1">
      <c r="A101" s="56"/>
      <c r="B101" s="269"/>
      <c r="C101" s="74" t="s">
        <v>61</v>
      </c>
      <c r="D101" s="67"/>
      <c r="E101" s="67"/>
      <c r="F101" s="67"/>
      <c r="G101" s="67"/>
      <c r="H101" s="67"/>
      <c r="I101" s="67">
        <f>I75+COUNTIF(I82:I96,"e")</f>
        <v>0</v>
      </c>
      <c r="J101" s="67"/>
      <c r="K101" s="67"/>
      <c r="L101" s="67"/>
      <c r="M101" s="67"/>
      <c r="N101" s="67">
        <f>N75+COUNTIF(N82:N96,"e")</f>
        <v>0</v>
      </c>
      <c r="O101" s="67"/>
      <c r="P101" s="67"/>
      <c r="Q101" s="67"/>
      <c r="R101" s="67"/>
      <c r="S101" s="67">
        <f>S75+COUNTIF(S82:S96,"e")</f>
        <v>0</v>
      </c>
      <c r="T101" s="67"/>
      <c r="U101" s="67"/>
      <c r="V101" s="67"/>
      <c r="W101" s="67"/>
      <c r="X101" s="67">
        <f>X75+COUNTIF(X82:X96,"e")</f>
        <v>0</v>
      </c>
      <c r="Y101" s="67"/>
      <c r="Z101" s="67"/>
      <c r="AA101" s="67"/>
      <c r="AB101" s="67"/>
      <c r="AC101" s="67">
        <f>AC75+COUNTIF(AC82:AC96,"e")</f>
        <v>0</v>
      </c>
      <c r="AD101" s="67"/>
      <c r="AE101" s="67"/>
      <c r="AF101" s="67"/>
      <c r="AG101" s="67"/>
      <c r="AH101" s="67">
        <f>AH75+COUNTIF(AH82:AH96,"e")</f>
        <v>0</v>
      </c>
      <c r="AI101" s="67"/>
      <c r="AJ101" s="67"/>
      <c r="AK101" s="67"/>
      <c r="AL101" s="67"/>
      <c r="AM101" s="67">
        <f>AM75+COUNTIF(AM82:AM96,"e")</f>
        <v>0</v>
      </c>
      <c r="AN101" s="66"/>
      <c r="AO101" s="12"/>
      <c r="AP101" s="12"/>
      <c r="AQ101" s="6"/>
      <c r="AR101" s="191"/>
    </row>
    <row r="102" spans="1:44" ht="12.75" customHeight="1" thickBot="1">
      <c r="A102" s="164"/>
      <c r="B102" s="270">
        <f>D97</f>
        <v>760</v>
      </c>
      <c r="C102" s="77" t="s">
        <v>94</v>
      </c>
      <c r="D102" s="76"/>
      <c r="E102" s="76"/>
      <c r="F102" s="76">
        <f>SUM(F97:H97)</f>
        <v>108</v>
      </c>
      <c r="G102" s="76"/>
      <c r="H102" s="76"/>
      <c r="I102" s="76"/>
      <c r="J102" s="76"/>
      <c r="K102" s="184">
        <f>SUM(K97:M97)</f>
        <v>112</v>
      </c>
      <c r="L102" s="76"/>
      <c r="M102" s="76"/>
      <c r="N102" s="76"/>
      <c r="O102" s="76"/>
      <c r="P102" s="76">
        <f>SUM(P97:R97)</f>
        <v>100</v>
      </c>
      <c r="Q102" s="76"/>
      <c r="R102" s="76"/>
      <c r="S102" s="76"/>
      <c r="T102" s="76"/>
      <c r="U102" s="76">
        <f>SUM(U97:W97)</f>
        <v>124</v>
      </c>
      <c r="V102" s="76"/>
      <c r="W102" s="76"/>
      <c r="X102" s="76"/>
      <c r="Y102" s="76"/>
      <c r="Z102" s="76">
        <f>SUM(Z97:AB97)</f>
        <v>108</v>
      </c>
      <c r="AA102" s="76"/>
      <c r="AB102" s="76"/>
      <c r="AC102" s="76"/>
      <c r="AD102" s="76"/>
      <c r="AE102" s="76">
        <f>SUM(AE97:AG97)</f>
        <v>108</v>
      </c>
      <c r="AF102" s="76"/>
      <c r="AG102" s="76"/>
      <c r="AH102" s="76"/>
      <c r="AI102" s="76"/>
      <c r="AJ102" s="76">
        <f>SUM(AJ97:AL97)</f>
        <v>100</v>
      </c>
      <c r="AK102" s="76"/>
      <c r="AL102" s="76"/>
      <c r="AM102" s="76"/>
      <c r="AN102" s="69"/>
      <c r="AO102" s="9"/>
      <c r="AP102" s="9"/>
      <c r="AQ102" s="6"/>
      <c r="AR102" s="191"/>
    </row>
    <row r="103" spans="1:44" ht="12.75" customHeight="1">
      <c r="A103" s="10"/>
      <c r="B103" s="298"/>
      <c r="C103" s="239"/>
      <c r="D103" s="10"/>
      <c r="E103" s="10"/>
      <c r="F103" s="10"/>
      <c r="G103" s="10"/>
      <c r="H103" s="10"/>
      <c r="I103" s="10"/>
      <c r="J103" s="10"/>
      <c r="K103" s="29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9"/>
      <c r="AP103" s="9"/>
      <c r="AQ103" s="6"/>
      <c r="AR103" s="191"/>
    </row>
    <row r="104" spans="1:44" ht="12.75" customHeight="1">
      <c r="A104" s="9"/>
      <c r="B104" s="25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8"/>
      <c r="Y104" s="18"/>
      <c r="Z104" s="18"/>
      <c r="AA104" s="18"/>
      <c r="AB104" s="18"/>
      <c r="AC104" s="18"/>
      <c r="AD104" s="18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6"/>
      <c r="AR104" s="191"/>
    </row>
    <row r="105" spans="1:44" ht="12.75" customHeight="1">
      <c r="A105" s="10"/>
      <c r="B105" s="271"/>
      <c r="C105" s="1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242"/>
      <c r="S105" s="233"/>
      <c r="T105" s="233"/>
      <c r="U105" s="243"/>
      <c r="V105" s="243"/>
      <c r="W105" s="243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44"/>
      <c r="AL105" s="9"/>
      <c r="AM105" s="9"/>
      <c r="AN105" s="9"/>
      <c r="AO105" s="9"/>
      <c r="AP105" s="9"/>
      <c r="AQ105" s="12"/>
      <c r="AR105" s="93"/>
    </row>
    <row r="106" spans="1:44" ht="12.75" customHeight="1">
      <c r="A106" s="9"/>
      <c r="B106" s="25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2"/>
      <c r="P106" s="12"/>
      <c r="Q106" s="12"/>
      <c r="R106" s="245"/>
      <c r="S106" s="239" t="s">
        <v>134</v>
      </c>
      <c r="T106" s="240"/>
      <c r="U106" s="239"/>
      <c r="V106" s="241"/>
      <c r="W106" s="24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246"/>
      <c r="AL106" s="12"/>
      <c r="AM106" s="12"/>
      <c r="AN106" s="12"/>
      <c r="AO106" s="12"/>
      <c r="AP106" s="12"/>
      <c r="AQ106" s="12"/>
      <c r="AR106" s="93"/>
    </row>
    <row r="107" spans="1:44" ht="12.75" customHeight="1">
      <c r="A107" s="6"/>
      <c r="B107" s="2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34"/>
      <c r="S107" s="24"/>
      <c r="T107" s="24"/>
      <c r="U107" s="390" t="s">
        <v>110</v>
      </c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24"/>
      <c r="AF107" s="24"/>
      <c r="AG107" s="24"/>
      <c r="AH107" s="24"/>
      <c r="AI107" s="24"/>
      <c r="AJ107" s="24"/>
      <c r="AK107" s="235"/>
      <c r="AL107" s="6"/>
      <c r="AM107" s="6"/>
      <c r="AN107" s="6"/>
      <c r="AO107" s="6"/>
      <c r="AP107" s="6"/>
      <c r="AQ107" s="6"/>
      <c r="AR107" s="93"/>
    </row>
    <row r="108" spans="1:44" ht="12.75" customHeight="1">
      <c r="A108" s="6"/>
      <c r="B108" s="23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34"/>
      <c r="S108" s="24"/>
      <c r="T108" s="24"/>
      <c r="U108" s="390" t="s">
        <v>120</v>
      </c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1"/>
      <c r="AL108" s="6"/>
      <c r="AM108" s="6"/>
      <c r="AN108" s="6"/>
      <c r="AO108" s="6"/>
      <c r="AP108" s="6"/>
      <c r="AQ108" s="6"/>
      <c r="AR108" s="93"/>
    </row>
    <row r="109" spans="1:44" ht="12.75" customHeight="1">
      <c r="A109" s="6"/>
      <c r="B109" s="23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36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8"/>
      <c r="AL109" s="6"/>
      <c r="AM109" s="6"/>
      <c r="AN109" s="6"/>
      <c r="AO109" s="6"/>
      <c r="AP109" s="6"/>
      <c r="AQ109" s="6"/>
      <c r="AR109" s="93"/>
    </row>
    <row r="110" spans="1:44" ht="12.75" customHeight="1">
      <c r="A110" s="6"/>
      <c r="B110" s="23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93"/>
    </row>
    <row r="111" spans="1:44" ht="12.75" customHeight="1">
      <c r="A111" s="6"/>
      <c r="B111" s="231" t="s">
        <v>164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05"/>
    </row>
  </sheetData>
  <mergeCells count="19">
    <mergeCell ref="U108:AK108"/>
    <mergeCell ref="A50:C50"/>
    <mergeCell ref="A9:C9"/>
    <mergeCell ref="A21:C21"/>
    <mergeCell ref="A28:C28"/>
    <mergeCell ref="A39:C39"/>
    <mergeCell ref="A71:C71"/>
    <mergeCell ref="A81:C81"/>
    <mergeCell ref="A97:C97"/>
    <mergeCell ref="U107:AD107"/>
    <mergeCell ref="A5:AN5"/>
    <mergeCell ref="F6:AI6"/>
    <mergeCell ref="AO6:AQ7"/>
    <mergeCell ref="D6:D7"/>
    <mergeCell ref="E6:E7"/>
    <mergeCell ref="AO8:AQ8"/>
    <mergeCell ref="A6:A7"/>
    <mergeCell ref="B6:B7"/>
    <mergeCell ref="C6:C7"/>
  </mergeCells>
  <printOptions/>
  <pageMargins left="0.1968503937007874" right="0.1968503937007874" top="0.4724409448818898" bottom="0.31496062992125984" header="0.5118110236220472" footer="0.2755905511811024"/>
  <pageSetup fitToHeight="100" horizontalDpi="600" verticalDpi="600" orientation="landscape" paperSize="9" scale="67" r:id="rId1"/>
  <headerFooter alignWithMargins="0">
    <oddFooter>&amp;LBt levelező tanterv&amp;R&amp;P/&amp;N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2009-11-09T13:58:25Z</cp:lastPrinted>
  <dcterms:created xsi:type="dcterms:W3CDTF">2006-03-29T07:49:40Z</dcterms:created>
  <dcterms:modified xsi:type="dcterms:W3CDTF">2015-06-22T10:32:45Z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