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 Bt" sheetId="1" r:id="rId1"/>
  </sheets>
  <definedNames/>
  <calcPr fullCalcOnLoad="1"/>
</workbook>
</file>

<file path=xl/sharedStrings.xml><?xml version="1.0" encoding="utf-8"?>
<sst xmlns="http://schemas.openxmlformats.org/spreadsheetml/2006/main" count="326" uniqueCount="206">
  <si>
    <t>Mintatanterv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</si>
  <si>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</si>
  <si>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</si>
  <si>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</si>
  <si>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</si>
  <si>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</si>
  <si>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</si>
  <si>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</si>
  <si>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</si>
  <si>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</si>
  <si>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</si>
  <si>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</si>
  <si>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</si>
  <si>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</si>
  <si>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</si>
  <si>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</si>
  <si>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</si>
  <si>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</si>
  <si>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</si>
  <si>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</si>
  <si>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</si>
  <si>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</si>
  <si>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</si>
  <si>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</si>
  <si>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</si>
  <si>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</si>
  <si>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</si>
  <si>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</si>
  <si>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</si>
  <si>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</si>
  <si>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</si>
  <si>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</si>
  <si>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</si>
  <si>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</si>
  <si>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</si>
  <si>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</si>
  <si>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</si>
  <si>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</si>
  <si>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</si>
  <si>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</si>
  <si>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</si>
  <si>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</si>
  <si>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</si>
  <si>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</si>
  <si>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</si>
  <si>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</si>
  <si>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</si>
  <si>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</si>
  <si>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</si>
  <si>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</si>
  <si>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</si>
  <si>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</si>
  <si>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</si>
  <si>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</si>
  <si>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</si>
  <si>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</si>
  <si>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</si>
  <si>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</si>
  <si>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</si>
  <si>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s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</si>
  <si>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</si>
  <si>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</si>
  <si>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</si>
  <si>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</si>
  <si>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</si>
  <si>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</si>
  <si>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</si>
  <si>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</si>
  <si>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</si>
  <si>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</si>
  <si>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</si>
  <si>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</si>
  <si>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</si>
  <si>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</si>
  <si>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</si>
  <si>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</si>
  <si>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</si>
  <si>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</si>
  <si>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</si>
  <si>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</si>
  <si>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</si>
  <si>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</si>
  <si>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</si>
  <si>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</si>
  <si>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</si>
  <si>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</si>
  <si>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</si>
  <si>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</si>
  <si>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</si>
  <si>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</si>
  <si>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</si>
  <si>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</si>
  <si>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</si>
  <si>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</si>
  <si>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</si>
  <si>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</si>
  <si>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</si>
  <si>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Biztonságtechnikai szakirány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</si>
  <si>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</si>
  <si>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</si>
  <si>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</si>
  <si>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</si>
  <si>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</si>
  <si>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</si>
  <si>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</si>
  <si>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</si>
  <si>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</si>
  <si>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</si>
  <si>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</si>
  <si>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</si>
  <si>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</si>
  <si>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</si>
  <si>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</si>
  <si>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</si>
  <si>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</si>
  <si>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</si>
  <si>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</si>
  <si>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</si>
  <si>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</si>
  <si>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</si>
  <si>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</si>
  <si>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</si>
  <si>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</si>
  <si>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</si>
  <si>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</si>
  <si>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</si>
  <si>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</si>
  <si>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</si>
  <si>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</si>
  <si>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</si>
  <si>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</si>
  <si>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</si>
  <si>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</si>
  <si>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</si>
  <si>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</si>
  <si>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</si>
  <si>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18.</t>
  </si>
  <si>
    <t>Záróvizsga tárgyak:</t>
  </si>
  <si>
    <t>Össz TT, gazd+hum+szakmai törzs+kieg tárgyak:</t>
  </si>
  <si>
    <t xml:space="preserve">                                                                                                                    heti óraszámokkal (ea. tgy. l). ; követelményekkel (k.); kreditekkel (kr.)</t>
  </si>
  <si>
    <t xml:space="preserve">Digitális technika I </t>
  </si>
  <si>
    <t>Digitális technika II</t>
  </si>
  <si>
    <t>Budapesti Műszaki Főiskola</t>
  </si>
  <si>
    <t>Bánki Donát Gépész és Biztonságtechnikai Mérnöki Kar</t>
  </si>
  <si>
    <t>levelező tagozat</t>
  </si>
  <si>
    <t>BGBMA11NLC</t>
  </si>
  <si>
    <t>BGBMA22NLC</t>
  </si>
  <si>
    <t>BGBFI13NLC</t>
  </si>
  <si>
    <t>BGBIAL2NLC</t>
  </si>
  <si>
    <t>KHTEL11JLC</t>
  </si>
  <si>
    <t>KHTEL22JLC</t>
  </si>
  <si>
    <t>GGTKG1B5LC</t>
  </si>
  <si>
    <t>GGTKG2B6LC</t>
  </si>
  <si>
    <t>BGBHT11NLC</t>
  </si>
  <si>
    <t>BGBJO14NLC</t>
  </si>
  <si>
    <t>BGBPS13NLC</t>
  </si>
  <si>
    <t>BAGMB13NLC</t>
  </si>
  <si>
    <t>31a</t>
  </si>
  <si>
    <t>BGBMU11NLC</t>
  </si>
  <si>
    <t>TMPVI17JLC</t>
  </si>
  <si>
    <t>BAGAG11NLC</t>
  </si>
  <si>
    <t>BAGAG22NLC</t>
  </si>
  <si>
    <t>KMAAN13JLC</t>
  </si>
  <si>
    <t>KHTAN24JLC</t>
  </si>
  <si>
    <t>KMADT14JLC</t>
  </si>
  <si>
    <t>KMADT25JLC</t>
  </si>
  <si>
    <t>BGBBS15NLC</t>
  </si>
  <si>
    <t>Biztonsági szolgáltatások</t>
  </si>
  <si>
    <t>BGBVP15NLC</t>
  </si>
  <si>
    <t>BGBET17NLC</t>
  </si>
  <si>
    <t>Érvényes 2008. szeptember 01-től felmenő rendszerben</t>
  </si>
  <si>
    <t>Informatika  I.</t>
  </si>
  <si>
    <t>Szerkezettan II.aláírás</t>
  </si>
  <si>
    <t>Informatika  II.</t>
  </si>
  <si>
    <t>Matematika I.,  Mechanika II., Szerkezettan I</t>
  </si>
  <si>
    <t>Munkavédelem, ergonómia II. , Szerkezettan II.,              Vagyonvédelmi rendszerek II.</t>
  </si>
  <si>
    <t>BGBKM12NLC</t>
  </si>
  <si>
    <t>BGBMC11NLC</t>
  </si>
  <si>
    <t>BGBMC22NLC</t>
  </si>
  <si>
    <t>BGBIA11NLC</t>
  </si>
  <si>
    <t>BGBIA22NLC</t>
  </si>
  <si>
    <t>BGBBI14NLC</t>
  </si>
  <si>
    <t>BGBKO14NLC</t>
  </si>
  <si>
    <t>BGBMU14NLC</t>
  </si>
  <si>
    <t>BGBMU25NLC</t>
  </si>
  <si>
    <t>BGBHA14NLC</t>
  </si>
  <si>
    <t>KMAIV13JLC</t>
  </si>
  <si>
    <t>BGBMA13NLC</t>
  </si>
  <si>
    <t>BGBSZ12NLC</t>
  </si>
  <si>
    <t>BGBSZ23NLC</t>
  </si>
  <si>
    <t>BGBEP13NLC</t>
  </si>
  <si>
    <t>BGBEP24NLC</t>
  </si>
  <si>
    <t>BGBOR15NLC</t>
  </si>
  <si>
    <t>BGBOR26NLC</t>
  </si>
  <si>
    <t>BGBTV15NLC</t>
  </si>
  <si>
    <t>BGBTV26NLC</t>
  </si>
  <si>
    <t>KHTVR15JLC</t>
  </si>
  <si>
    <t>KMAVR26JLC</t>
  </si>
  <si>
    <t>BGBPV15NLC</t>
  </si>
  <si>
    <t>BGBKA16NLC</t>
  </si>
  <si>
    <t>BGBKO16NLC</t>
  </si>
  <si>
    <t>KHTHK16JLC</t>
  </si>
  <si>
    <t>BGBSD17NLC</t>
  </si>
  <si>
    <t xml:space="preserve">                                                                                                             Had- és biztonságtechnikai mérnöki szak</t>
  </si>
  <si>
    <t xml:space="preserve">Biztonságtechnikai modul: </t>
  </si>
  <si>
    <t>BGRLB17NLC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</si>
</sst>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Arial"/>
      <family val="0"/>
    </font>
    <font>
      <sz val="8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2" borderId="46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5" fillId="2" borderId="48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5" fillId="2" borderId="53" xfId="0" applyFont="1" applyFill="1" applyBorder="1" applyAlignment="1">
      <alignment horizontal="center"/>
    </xf>
    <xf numFmtId="0" fontId="6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9" fontId="0" fillId="0" borderId="0" xfId="19" applyFont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6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0" fillId="0" borderId="6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6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66" xfId="0" applyFont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 wrapText="1"/>
    </xf>
    <xf numFmtId="0" fontId="6" fillId="0" borderId="79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78" xfId="0" applyFont="1" applyBorder="1" applyAlignment="1">
      <alignment/>
    </xf>
    <xf numFmtId="0" fontId="6" fillId="0" borderId="48" xfId="0" applyFont="1" applyBorder="1" applyAlignment="1">
      <alignment vertical="top" wrapText="1"/>
    </xf>
    <xf numFmtId="0" fontId="6" fillId="0" borderId="53" xfId="0" applyFont="1" applyBorder="1" applyAlignment="1">
      <alignment/>
    </xf>
    <xf numFmtId="0" fontId="6" fillId="0" borderId="82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0" fontId="5" fillId="0" borderId="84" xfId="0" applyFont="1" applyBorder="1" applyAlignment="1">
      <alignment horizontal="center" vertical="top" wrapText="1"/>
    </xf>
    <xf numFmtId="0" fontId="6" fillId="0" borderId="54" xfId="0" applyFont="1" applyBorder="1" applyAlignment="1">
      <alignment vertical="top" wrapText="1"/>
    </xf>
    <xf numFmtId="0" fontId="6" fillId="0" borderId="85" xfId="0" applyFont="1" applyBorder="1" applyAlignment="1">
      <alignment/>
    </xf>
    <xf numFmtId="0" fontId="6" fillId="0" borderId="53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 wrapText="1"/>
    </xf>
    <xf numFmtId="0" fontId="6" fillId="0" borderId="63" xfId="0" applyFont="1" applyBorder="1" applyAlignment="1">
      <alignment/>
    </xf>
    <xf numFmtId="0" fontId="6" fillId="0" borderId="86" xfId="0" applyFont="1" applyBorder="1" applyAlignment="1">
      <alignment horizontal="center" wrapText="1"/>
    </xf>
    <xf numFmtId="0" fontId="6" fillId="0" borderId="87" xfId="0" applyFont="1" applyBorder="1" applyAlignment="1">
      <alignment horizontal="center" wrapText="1"/>
    </xf>
    <xf numFmtId="0" fontId="6" fillId="0" borderId="88" xfId="0" applyFont="1" applyBorder="1" applyAlignment="1">
      <alignment horizontal="center" wrapText="1"/>
    </xf>
    <xf numFmtId="0" fontId="5" fillId="0" borderId="55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9" fillId="0" borderId="26" xfId="0" applyFont="1" applyBorder="1" applyAlignment="1">
      <alignment vertical="top" wrapText="1"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5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40" xfId="0" applyFont="1" applyFill="1" applyBorder="1" applyAlignment="1">
      <alignment vertical="top" wrapText="1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6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48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99" xfId="0" applyFont="1" applyBorder="1" applyAlignment="1">
      <alignment/>
    </xf>
    <xf numFmtId="0" fontId="6" fillId="0" borderId="99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6" xfId="0" applyFont="1" applyBorder="1" applyAlignment="1">
      <alignment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4" borderId="79" xfId="0" applyFont="1" applyFill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2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107" xfId="0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9" xfId="0" applyFont="1" applyBorder="1" applyAlignment="1">
      <alignment/>
    </xf>
    <xf numFmtId="0" fontId="14" fillId="0" borderId="48" xfId="0" applyFont="1" applyBorder="1" applyAlignment="1">
      <alignment vertical="center" wrapText="1"/>
    </xf>
    <xf numFmtId="0" fontId="0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6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1" xfId="0" applyFont="1" applyBorder="1" applyAlignment="1">
      <alignment/>
    </xf>
    <xf numFmtId="0" fontId="5" fillId="2" borderId="55" xfId="0" applyFont="1" applyFill="1" applyBorder="1" applyAlignment="1">
      <alignment/>
    </xf>
    <xf numFmtId="0" fontId="6" fillId="0" borderId="54" xfId="0" applyFont="1" applyBorder="1" applyAlignment="1">
      <alignment/>
    </xf>
    <xf numFmtId="0" fontId="7" fillId="0" borderId="55" xfId="0" applyFont="1" applyBorder="1" applyAlignment="1">
      <alignment vertical="center" wrapText="1"/>
    </xf>
    <xf numFmtId="0" fontId="13" fillId="0" borderId="54" xfId="0" applyFont="1" applyBorder="1" applyAlignment="1">
      <alignment vertical="center"/>
    </xf>
    <xf numFmtId="0" fontId="5" fillId="2" borderId="55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37" xfId="0" applyFont="1" applyFill="1" applyBorder="1" applyAlignment="1">
      <alignment/>
    </xf>
    <xf numFmtId="0" fontId="5" fillId="2" borderId="65" xfId="0" applyFont="1" applyFill="1" applyBorder="1" applyAlignment="1">
      <alignment/>
    </xf>
    <xf numFmtId="0" fontId="5" fillId="2" borderId="109" xfId="0" applyFont="1" applyFill="1" applyBorder="1" applyAlignment="1">
      <alignment/>
    </xf>
    <xf numFmtId="0" fontId="5" fillId="2" borderId="63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2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.57421875" style="6" customWidth="1"/>
    <col min="2" max="2" width="12.7109375" style="244" customWidth="1"/>
    <col min="3" max="3" width="24.140625" style="6" customWidth="1"/>
    <col min="4" max="4" width="4.7109375" style="6" customWidth="1"/>
    <col min="5" max="5" width="5.00390625" style="6" customWidth="1"/>
    <col min="6" max="6" width="4.7109375" style="6" customWidth="1"/>
    <col min="7" max="7" width="3.57421875" style="6" bestFit="1" customWidth="1"/>
    <col min="8" max="8" width="3.28125" style="6" customWidth="1"/>
    <col min="9" max="9" width="3.140625" style="6" bestFit="1" customWidth="1"/>
    <col min="10" max="10" width="4.140625" style="6" customWidth="1"/>
    <col min="11" max="11" width="3.140625" style="6" customWidth="1"/>
    <col min="12" max="12" width="3.7109375" style="6" bestFit="1" customWidth="1"/>
    <col min="13" max="13" width="3.28125" style="6" customWidth="1"/>
    <col min="14" max="14" width="3.140625" style="6" bestFit="1" customWidth="1"/>
    <col min="15" max="15" width="3.8515625" style="6" bestFit="1" customWidth="1"/>
    <col min="16" max="16" width="3.7109375" style="6" bestFit="1" customWidth="1"/>
    <col min="17" max="17" width="3.57421875" style="6" bestFit="1" customWidth="1"/>
    <col min="18" max="18" width="3.57421875" style="6" customWidth="1"/>
    <col min="19" max="19" width="3.00390625" style="6" customWidth="1"/>
    <col min="20" max="20" width="3.7109375" style="6" bestFit="1" customWidth="1"/>
    <col min="21" max="21" width="4.00390625" style="6" bestFit="1" customWidth="1"/>
    <col min="22" max="22" width="3.57421875" style="6" bestFit="1" customWidth="1"/>
    <col min="23" max="23" width="3.7109375" style="6" customWidth="1"/>
    <col min="24" max="24" width="3.140625" style="6" bestFit="1" customWidth="1"/>
    <col min="25" max="26" width="3.7109375" style="6" bestFit="1" customWidth="1"/>
    <col min="27" max="27" width="4.00390625" style="6" bestFit="1" customWidth="1"/>
    <col min="28" max="29" width="3.421875" style="6" customWidth="1"/>
    <col min="30" max="30" width="3.8515625" style="6" customWidth="1"/>
    <col min="31" max="32" width="4.00390625" style="6" bestFit="1" customWidth="1"/>
    <col min="33" max="33" width="4.00390625" style="6" customWidth="1"/>
    <col min="34" max="34" width="3.00390625" style="6" customWidth="1"/>
    <col min="35" max="37" width="4.00390625" style="6" bestFit="1" customWidth="1"/>
    <col min="38" max="38" width="4.00390625" style="6" customWidth="1"/>
    <col min="39" max="39" width="3.140625" style="6" bestFit="1" customWidth="1"/>
    <col min="40" max="40" width="4.00390625" style="6" bestFit="1" customWidth="1"/>
    <col min="41" max="41" width="3.7109375" style="6" customWidth="1"/>
    <col min="42" max="42" width="2.8515625" style="6" customWidth="1"/>
    <col min="43" max="43" width="3.7109375" style="6" customWidth="1"/>
    <col min="44" max="44" width="24.28125" style="202" customWidth="1"/>
    <col min="45" max="16384" width="9.140625" style="6" customWidth="1"/>
  </cols>
  <sheetData>
    <row r="1" spans="1:29" ht="12.75" customHeight="1">
      <c r="A1" s="5" t="s">
        <v>142</v>
      </c>
      <c r="B1" s="28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R1" s="312" t="s">
        <v>0</v>
      </c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</row>
    <row r="2" spans="1:50" s="27" customFormat="1" ht="12.75" customHeight="1">
      <c r="A2" s="6" t="s">
        <v>143</v>
      </c>
      <c r="B2" s="24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02"/>
      <c r="AX2" s="99"/>
    </row>
    <row r="3" spans="1:44" s="27" customFormat="1" ht="15.75" customHeight="1" thickBot="1">
      <c r="A3" s="340" t="s">
        <v>203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1" t="s">
        <v>144</v>
      </c>
      <c r="AP3" s="1"/>
      <c r="AQ3" s="1"/>
      <c r="AR3" s="203"/>
    </row>
    <row r="4" spans="1:256" s="105" customFormat="1" ht="12.75" customHeight="1" thickBot="1">
      <c r="A4" s="329" t="s">
        <v>139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08"/>
      <c r="AP4" s="308"/>
      <c r="AQ4" s="309"/>
      <c r="AR4" s="204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43" s="91" customFormat="1" ht="12.75" customHeight="1" thickBot="1">
      <c r="A5" s="347" t="s">
        <v>1</v>
      </c>
      <c r="B5" s="334" t="s">
        <v>2</v>
      </c>
      <c r="C5" s="334" t="s">
        <v>3</v>
      </c>
      <c r="D5" s="342" t="s">
        <v>4</v>
      </c>
      <c r="E5" s="344" t="s">
        <v>55</v>
      </c>
      <c r="F5" s="331" t="s">
        <v>5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3"/>
      <c r="AJ5" s="179"/>
      <c r="AK5" s="180"/>
      <c r="AL5" s="180"/>
      <c r="AM5" s="180"/>
      <c r="AN5" s="181"/>
      <c r="AO5" s="334" t="s">
        <v>6</v>
      </c>
      <c r="AP5" s="335"/>
      <c r="AQ5" s="336"/>
    </row>
    <row r="6" spans="1:44" s="91" customFormat="1" ht="12.75" customHeight="1" thickBot="1">
      <c r="A6" s="348"/>
      <c r="B6" s="337"/>
      <c r="C6" s="337"/>
      <c r="D6" s="343"/>
      <c r="E6" s="345"/>
      <c r="F6" s="101"/>
      <c r="G6" s="102"/>
      <c r="H6" s="102" t="s">
        <v>7</v>
      </c>
      <c r="I6" s="102"/>
      <c r="J6" s="103"/>
      <c r="K6" s="102"/>
      <c r="L6" s="102"/>
      <c r="M6" s="102" t="s">
        <v>8</v>
      </c>
      <c r="N6" s="102"/>
      <c r="O6" s="103"/>
      <c r="P6" s="102"/>
      <c r="Q6" s="102"/>
      <c r="R6" s="104" t="s">
        <v>9</v>
      </c>
      <c r="S6" s="102"/>
      <c r="T6" s="103"/>
      <c r="U6" s="102"/>
      <c r="V6" s="102"/>
      <c r="W6" s="104" t="s">
        <v>10</v>
      </c>
      <c r="X6" s="102"/>
      <c r="Y6" s="103"/>
      <c r="Z6" s="102"/>
      <c r="AA6" s="102"/>
      <c r="AB6" s="104" t="s">
        <v>11</v>
      </c>
      <c r="AC6" s="102"/>
      <c r="AD6" s="103"/>
      <c r="AE6" s="101"/>
      <c r="AF6" s="102"/>
      <c r="AG6" s="102" t="s">
        <v>12</v>
      </c>
      <c r="AH6" s="102"/>
      <c r="AI6" s="103"/>
      <c r="AJ6" s="101"/>
      <c r="AK6" s="102"/>
      <c r="AL6" s="102" t="s">
        <v>13</v>
      </c>
      <c r="AM6" s="102"/>
      <c r="AN6" s="103"/>
      <c r="AO6" s="337"/>
      <c r="AP6" s="338"/>
      <c r="AQ6" s="339"/>
      <c r="AR6" s="100"/>
    </row>
    <row r="7" spans="1:55" s="91" customFormat="1" ht="12.75" customHeight="1" thickBot="1">
      <c r="A7" s="92"/>
      <c r="B7" s="290"/>
      <c r="C7" s="93"/>
      <c r="D7" s="94"/>
      <c r="E7" s="95"/>
      <c r="F7" s="93" t="s">
        <v>14</v>
      </c>
      <c r="G7" s="93" t="s">
        <v>15</v>
      </c>
      <c r="H7" s="93" t="s">
        <v>16</v>
      </c>
      <c r="I7" s="93" t="s">
        <v>17</v>
      </c>
      <c r="J7" s="96" t="s">
        <v>18</v>
      </c>
      <c r="K7" s="94" t="s">
        <v>14</v>
      </c>
      <c r="L7" s="93" t="s">
        <v>15</v>
      </c>
      <c r="M7" s="93" t="s">
        <v>16</v>
      </c>
      <c r="N7" s="93" t="s">
        <v>17</v>
      </c>
      <c r="O7" s="97" t="s">
        <v>18</v>
      </c>
      <c r="P7" s="93" t="s">
        <v>14</v>
      </c>
      <c r="Q7" s="93" t="s">
        <v>15</v>
      </c>
      <c r="R7" s="93" t="s">
        <v>16</v>
      </c>
      <c r="S7" s="93" t="s">
        <v>17</v>
      </c>
      <c r="T7" s="96" t="s">
        <v>18</v>
      </c>
      <c r="U7" s="94" t="s">
        <v>14</v>
      </c>
      <c r="V7" s="93" t="s">
        <v>15</v>
      </c>
      <c r="W7" s="93" t="s">
        <v>16</v>
      </c>
      <c r="X7" s="93" t="s">
        <v>17</v>
      </c>
      <c r="Y7" s="97" t="s">
        <v>18</v>
      </c>
      <c r="Z7" s="93" t="s">
        <v>14</v>
      </c>
      <c r="AA7" s="93" t="s">
        <v>15</v>
      </c>
      <c r="AB7" s="93" t="s">
        <v>16</v>
      </c>
      <c r="AC7" s="93" t="s">
        <v>17</v>
      </c>
      <c r="AD7" s="97" t="s">
        <v>18</v>
      </c>
      <c r="AE7" s="93" t="s">
        <v>14</v>
      </c>
      <c r="AF7" s="93" t="s">
        <v>15</v>
      </c>
      <c r="AG7" s="93" t="s">
        <v>16</v>
      </c>
      <c r="AH7" s="93" t="s">
        <v>17</v>
      </c>
      <c r="AI7" s="97" t="s">
        <v>18</v>
      </c>
      <c r="AJ7" s="93" t="s">
        <v>14</v>
      </c>
      <c r="AK7" s="93" t="s">
        <v>15</v>
      </c>
      <c r="AL7" s="93" t="s">
        <v>16</v>
      </c>
      <c r="AM7" s="93" t="s">
        <v>17</v>
      </c>
      <c r="AN7" s="97" t="s">
        <v>18</v>
      </c>
      <c r="AO7" s="337"/>
      <c r="AP7" s="338"/>
      <c r="AQ7" s="346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44" s="13" customFormat="1" ht="12.75" customHeight="1" thickBot="1">
      <c r="A8" s="316" t="s">
        <v>19</v>
      </c>
      <c r="B8" s="317"/>
      <c r="C8" s="317"/>
      <c r="D8" s="15">
        <f aca="true" t="shared" si="0" ref="D8:AN8">SUM(D9:D19)</f>
        <v>168</v>
      </c>
      <c r="E8" s="15">
        <f t="shared" si="0"/>
        <v>46</v>
      </c>
      <c r="F8" s="22">
        <f t="shared" si="0"/>
        <v>52</v>
      </c>
      <c r="G8" s="22">
        <f t="shared" si="0"/>
        <v>16</v>
      </c>
      <c r="H8" s="22">
        <f t="shared" si="0"/>
        <v>0</v>
      </c>
      <c r="I8" s="22">
        <f t="shared" si="0"/>
        <v>0</v>
      </c>
      <c r="J8" s="22">
        <f t="shared" si="0"/>
        <v>19</v>
      </c>
      <c r="K8" s="22">
        <f t="shared" si="0"/>
        <v>60</v>
      </c>
      <c r="L8" s="22">
        <f t="shared" si="0"/>
        <v>16</v>
      </c>
      <c r="M8" s="22">
        <f t="shared" si="0"/>
        <v>12</v>
      </c>
      <c r="N8" s="22">
        <f t="shared" si="0"/>
        <v>0</v>
      </c>
      <c r="O8" s="22">
        <f t="shared" si="0"/>
        <v>23</v>
      </c>
      <c r="P8" s="22">
        <f t="shared" si="0"/>
        <v>12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4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3"/>
      <c r="AP8" s="24"/>
      <c r="AQ8" s="25"/>
      <c r="AR8" s="205"/>
    </row>
    <row r="9" spans="1:44" s="14" customFormat="1" ht="12.75" customHeight="1" thickBot="1" thickTop="1">
      <c r="A9" s="155" t="s">
        <v>7</v>
      </c>
      <c r="B9" s="279" t="s">
        <v>145</v>
      </c>
      <c r="C9" s="156" t="s">
        <v>65</v>
      </c>
      <c r="D9" s="158">
        <f>SUM(F9:AN9)-E9</f>
        <v>24</v>
      </c>
      <c r="E9" s="159">
        <f>J9+O9+T9+Y9+AD9+AI9+AN9</f>
        <v>6</v>
      </c>
      <c r="F9" s="107">
        <v>24</v>
      </c>
      <c r="G9" s="108">
        <v>0</v>
      </c>
      <c r="H9" s="108">
        <v>0</v>
      </c>
      <c r="I9" s="108" t="s">
        <v>58</v>
      </c>
      <c r="J9" s="109">
        <v>6</v>
      </c>
      <c r="K9" s="110"/>
      <c r="L9" s="108"/>
      <c r="M9" s="108"/>
      <c r="N9" s="108"/>
      <c r="O9" s="111"/>
      <c r="P9" s="107"/>
      <c r="Q9" s="108"/>
      <c r="R9" s="108"/>
      <c r="S9" s="108"/>
      <c r="T9" s="109"/>
      <c r="U9" s="110"/>
      <c r="V9" s="108"/>
      <c r="W9" s="108"/>
      <c r="X9" s="108"/>
      <c r="Y9" s="111"/>
      <c r="Z9" s="107"/>
      <c r="AA9" s="108"/>
      <c r="AB9" s="108"/>
      <c r="AC9" s="108"/>
      <c r="AD9" s="109"/>
      <c r="AE9" s="110"/>
      <c r="AF9" s="108"/>
      <c r="AG9" s="108"/>
      <c r="AH9" s="108"/>
      <c r="AI9" s="111"/>
      <c r="AJ9" s="110"/>
      <c r="AK9" s="108"/>
      <c r="AL9" s="108"/>
      <c r="AM9" s="108"/>
      <c r="AN9" s="111"/>
      <c r="AO9" s="176"/>
      <c r="AP9" s="177"/>
      <c r="AQ9" s="178"/>
      <c r="AR9" s="206"/>
    </row>
    <row r="10" spans="1:44" s="14" customFormat="1" ht="12.75" customHeight="1" thickBot="1">
      <c r="A10" s="155" t="s">
        <v>8</v>
      </c>
      <c r="B10" s="219" t="s">
        <v>146</v>
      </c>
      <c r="C10" s="157" t="s">
        <v>64</v>
      </c>
      <c r="D10" s="161">
        <f>SUM(F10:AN10)-E10</f>
        <v>24</v>
      </c>
      <c r="E10" s="162">
        <f>J10+O10+T10+Y10+AD10+AI10+AN10</f>
        <v>6</v>
      </c>
      <c r="F10" s="107"/>
      <c r="G10" s="108"/>
      <c r="H10" s="108"/>
      <c r="I10" s="108"/>
      <c r="J10" s="109"/>
      <c r="K10" s="110">
        <v>24</v>
      </c>
      <c r="L10" s="108">
        <v>0</v>
      </c>
      <c r="M10" s="108">
        <v>0</v>
      </c>
      <c r="N10" s="108" t="s">
        <v>59</v>
      </c>
      <c r="O10" s="111">
        <v>6</v>
      </c>
      <c r="P10" s="107"/>
      <c r="Q10" s="108"/>
      <c r="R10" s="108"/>
      <c r="S10" s="108"/>
      <c r="T10" s="109"/>
      <c r="U10" s="110"/>
      <c r="V10" s="108"/>
      <c r="W10" s="108"/>
      <c r="X10" s="108"/>
      <c r="Y10" s="111"/>
      <c r="Z10" s="107"/>
      <c r="AA10" s="108"/>
      <c r="AB10" s="108"/>
      <c r="AC10" s="108"/>
      <c r="AD10" s="109"/>
      <c r="AE10" s="110"/>
      <c r="AF10" s="108"/>
      <c r="AG10" s="108"/>
      <c r="AH10" s="108"/>
      <c r="AI10" s="111"/>
      <c r="AJ10" s="110"/>
      <c r="AK10" s="108"/>
      <c r="AL10" s="108"/>
      <c r="AM10" s="108"/>
      <c r="AN10" s="111"/>
      <c r="AO10" s="65">
        <v>1</v>
      </c>
      <c r="AP10" s="112"/>
      <c r="AQ10" s="113"/>
      <c r="AR10" s="207" t="s">
        <v>65</v>
      </c>
    </row>
    <row r="11" spans="1:44" s="14" customFormat="1" ht="12.75" customHeight="1" thickBot="1">
      <c r="A11" s="155" t="s">
        <v>9</v>
      </c>
      <c r="B11" s="219" t="s">
        <v>147</v>
      </c>
      <c r="C11" s="157" t="s">
        <v>56</v>
      </c>
      <c r="D11" s="161">
        <f>SUM(F11:AN11)-E11</f>
        <v>12</v>
      </c>
      <c r="E11" s="161">
        <f>J11+O11+T11+Y11+AD11+AI11+AN11</f>
        <v>4</v>
      </c>
      <c r="F11" s="114"/>
      <c r="G11" s="115"/>
      <c r="H11" s="115"/>
      <c r="I11" s="115"/>
      <c r="J11" s="116"/>
      <c r="K11" s="117"/>
      <c r="L11" s="115"/>
      <c r="M11" s="115"/>
      <c r="N11" s="115"/>
      <c r="O11" s="118"/>
      <c r="P11" s="114">
        <v>12</v>
      </c>
      <c r="Q11" s="115">
        <v>0</v>
      </c>
      <c r="R11" s="115">
        <v>0</v>
      </c>
      <c r="S11" s="115" t="s">
        <v>58</v>
      </c>
      <c r="T11" s="116">
        <v>4</v>
      </c>
      <c r="U11" s="117"/>
      <c r="V11" s="122"/>
      <c r="W11" s="115"/>
      <c r="X11" s="115"/>
      <c r="Y11" s="118"/>
      <c r="Z11" s="114"/>
      <c r="AA11" s="115"/>
      <c r="AB11" s="115"/>
      <c r="AC11" s="115"/>
      <c r="AD11" s="116"/>
      <c r="AE11" s="117"/>
      <c r="AF11" s="115"/>
      <c r="AG11" s="115"/>
      <c r="AH11" s="115"/>
      <c r="AI11" s="118"/>
      <c r="AJ11" s="117"/>
      <c r="AK11" s="115"/>
      <c r="AL11" s="115"/>
      <c r="AM11" s="115"/>
      <c r="AN11" s="118"/>
      <c r="AO11" s="119">
        <v>1</v>
      </c>
      <c r="AP11" s="120"/>
      <c r="AQ11" s="121"/>
      <c r="AR11" s="207" t="s">
        <v>65</v>
      </c>
    </row>
    <row r="12" spans="1:44" s="14" customFormat="1" ht="12.75" customHeight="1" thickBot="1">
      <c r="A12" s="155" t="s">
        <v>10</v>
      </c>
      <c r="B12" s="219" t="s">
        <v>176</v>
      </c>
      <c r="C12" s="157" t="s">
        <v>57</v>
      </c>
      <c r="D12" s="161">
        <f>SUM(F12:AN12)-E12</f>
        <v>12</v>
      </c>
      <c r="E12" s="162">
        <f>J12+O12+T12+Y12+AD12+AI12+AN12</f>
        <v>4</v>
      </c>
      <c r="F12" s="114"/>
      <c r="G12" s="115"/>
      <c r="H12" s="115"/>
      <c r="I12" s="115"/>
      <c r="J12" s="116"/>
      <c r="K12" s="123">
        <v>8</v>
      </c>
      <c r="L12" s="124">
        <v>0</v>
      </c>
      <c r="M12" s="124">
        <v>4</v>
      </c>
      <c r="N12" s="124" t="s">
        <v>54</v>
      </c>
      <c r="O12" s="125">
        <v>4</v>
      </c>
      <c r="P12" s="114"/>
      <c r="Q12" s="115"/>
      <c r="R12" s="115"/>
      <c r="S12" s="115"/>
      <c r="T12" s="116"/>
      <c r="U12" s="117"/>
      <c r="V12" s="115"/>
      <c r="W12" s="115"/>
      <c r="X12" s="115"/>
      <c r="Y12" s="118"/>
      <c r="Z12" s="114"/>
      <c r="AA12" s="115"/>
      <c r="AB12" s="115"/>
      <c r="AC12" s="115"/>
      <c r="AD12" s="116"/>
      <c r="AE12" s="117"/>
      <c r="AF12" s="115"/>
      <c r="AG12" s="115"/>
      <c r="AH12" s="115"/>
      <c r="AI12" s="118"/>
      <c r="AJ12" s="117"/>
      <c r="AK12" s="115"/>
      <c r="AL12" s="115"/>
      <c r="AM12" s="115"/>
      <c r="AN12" s="118"/>
      <c r="AO12" s="126"/>
      <c r="AP12" s="120"/>
      <c r="AQ12" s="121"/>
      <c r="AR12" s="208"/>
    </row>
    <row r="13" spans="1:44" s="14" customFormat="1" ht="12.75" customHeight="1" thickBot="1">
      <c r="A13" s="155" t="s">
        <v>11</v>
      </c>
      <c r="B13" s="219" t="s">
        <v>177</v>
      </c>
      <c r="C13" s="157" t="s">
        <v>67</v>
      </c>
      <c r="D13" s="161">
        <f>SUM(F13:AN13)-E13</f>
        <v>16</v>
      </c>
      <c r="E13" s="162">
        <f>J13+O13+T13+Y13+AD13+AI13+AN13</f>
        <v>5</v>
      </c>
      <c r="F13" s="114">
        <v>8</v>
      </c>
      <c r="G13" s="115">
        <v>8</v>
      </c>
      <c r="H13" s="115">
        <v>0</v>
      </c>
      <c r="I13" s="115" t="s">
        <v>58</v>
      </c>
      <c r="J13" s="116">
        <v>5</v>
      </c>
      <c r="K13" s="123"/>
      <c r="L13" s="124"/>
      <c r="M13" s="124"/>
      <c r="N13" s="124"/>
      <c r="O13" s="125"/>
      <c r="P13" s="114"/>
      <c r="Q13" s="115"/>
      <c r="R13" s="115"/>
      <c r="S13" s="115"/>
      <c r="T13" s="116"/>
      <c r="U13" s="117"/>
      <c r="V13" s="115"/>
      <c r="W13" s="115"/>
      <c r="X13" s="115"/>
      <c r="Y13" s="118"/>
      <c r="Z13" s="114"/>
      <c r="AA13" s="115"/>
      <c r="AB13" s="115"/>
      <c r="AC13" s="115"/>
      <c r="AD13" s="127"/>
      <c r="AE13" s="117"/>
      <c r="AF13" s="115"/>
      <c r="AG13" s="115"/>
      <c r="AH13" s="115"/>
      <c r="AI13" s="118"/>
      <c r="AJ13" s="117"/>
      <c r="AK13" s="115"/>
      <c r="AL13" s="115"/>
      <c r="AM13" s="115"/>
      <c r="AN13" s="118"/>
      <c r="AO13" s="126"/>
      <c r="AP13" s="128"/>
      <c r="AQ13" s="129"/>
      <c r="AR13" s="208"/>
    </row>
    <row r="14" spans="1:44" s="14" customFormat="1" ht="12.75" customHeight="1" thickBot="1">
      <c r="A14" s="155" t="s">
        <v>12</v>
      </c>
      <c r="B14" s="219" t="s">
        <v>178</v>
      </c>
      <c r="C14" s="157" t="s">
        <v>66</v>
      </c>
      <c r="D14" s="161">
        <f aca="true" t="shared" si="1" ref="D14:D19">SUM(F14:AN14)-E14</f>
        <v>20</v>
      </c>
      <c r="E14" s="162">
        <f aca="true" t="shared" si="2" ref="E14:E19">J14+O14+T14+Y14+AD14+AI14+AN14</f>
        <v>5</v>
      </c>
      <c r="F14" s="114"/>
      <c r="G14" s="115"/>
      <c r="H14" s="115"/>
      <c r="I14" s="115"/>
      <c r="J14" s="116"/>
      <c r="K14" s="123">
        <v>12</v>
      </c>
      <c r="L14" s="124">
        <v>8</v>
      </c>
      <c r="M14" s="124">
        <v>0</v>
      </c>
      <c r="N14" s="124" t="s">
        <v>58</v>
      </c>
      <c r="O14" s="125">
        <v>5</v>
      </c>
      <c r="P14" s="114"/>
      <c r="Q14" s="115"/>
      <c r="R14" s="115"/>
      <c r="S14" s="115"/>
      <c r="T14" s="116"/>
      <c r="U14" s="117"/>
      <c r="V14" s="115"/>
      <c r="W14" s="115"/>
      <c r="X14" s="115"/>
      <c r="Y14" s="118"/>
      <c r="Z14" s="114"/>
      <c r="AA14" s="115"/>
      <c r="AB14" s="115"/>
      <c r="AC14" s="115"/>
      <c r="AD14" s="127"/>
      <c r="AE14" s="117"/>
      <c r="AF14" s="115"/>
      <c r="AG14" s="115"/>
      <c r="AH14" s="115"/>
      <c r="AI14" s="118"/>
      <c r="AJ14" s="117"/>
      <c r="AK14" s="115"/>
      <c r="AL14" s="115"/>
      <c r="AM14" s="115"/>
      <c r="AN14" s="118"/>
      <c r="AO14" s="119">
        <v>5</v>
      </c>
      <c r="AP14" s="128"/>
      <c r="AQ14" s="129"/>
      <c r="AR14" s="207" t="s">
        <v>67</v>
      </c>
    </row>
    <row r="15" spans="1:44" s="14" customFormat="1" ht="12.75" customHeight="1" thickBot="1">
      <c r="A15" s="155" t="s">
        <v>13</v>
      </c>
      <c r="B15" s="219" t="s">
        <v>179</v>
      </c>
      <c r="C15" s="157" t="s">
        <v>69</v>
      </c>
      <c r="D15" s="161">
        <f t="shared" si="1"/>
        <v>12</v>
      </c>
      <c r="E15" s="162">
        <f t="shared" si="2"/>
        <v>3</v>
      </c>
      <c r="F15" s="114">
        <v>12</v>
      </c>
      <c r="G15" s="115">
        <v>0</v>
      </c>
      <c r="H15" s="115">
        <v>0</v>
      </c>
      <c r="I15" s="115" t="s">
        <v>58</v>
      </c>
      <c r="J15" s="116">
        <v>3</v>
      </c>
      <c r="K15" s="123"/>
      <c r="L15" s="124"/>
      <c r="M15" s="124"/>
      <c r="N15" s="124"/>
      <c r="O15" s="125"/>
      <c r="P15" s="114"/>
      <c r="Q15" s="115"/>
      <c r="R15" s="115"/>
      <c r="S15" s="115"/>
      <c r="T15" s="116"/>
      <c r="U15" s="117"/>
      <c r="V15" s="115"/>
      <c r="W15" s="115"/>
      <c r="X15" s="115"/>
      <c r="Y15" s="118"/>
      <c r="Z15" s="114"/>
      <c r="AA15" s="115"/>
      <c r="AB15" s="115"/>
      <c r="AC15" s="115"/>
      <c r="AD15" s="127"/>
      <c r="AE15" s="117"/>
      <c r="AF15" s="115"/>
      <c r="AG15" s="115"/>
      <c r="AH15" s="115"/>
      <c r="AI15" s="118"/>
      <c r="AJ15" s="117"/>
      <c r="AK15" s="115"/>
      <c r="AL15" s="115"/>
      <c r="AM15" s="115"/>
      <c r="AN15" s="118"/>
      <c r="AO15" s="130"/>
      <c r="AP15" s="131"/>
      <c r="AQ15" s="132"/>
      <c r="AR15" s="208"/>
    </row>
    <row r="16" spans="1:44" s="14" customFormat="1" ht="12.75" customHeight="1" thickBot="1">
      <c r="A16" s="155" t="s">
        <v>20</v>
      </c>
      <c r="B16" s="219" t="s">
        <v>180</v>
      </c>
      <c r="C16" s="157" t="s">
        <v>70</v>
      </c>
      <c r="D16" s="161">
        <f t="shared" si="1"/>
        <v>8</v>
      </c>
      <c r="E16" s="162">
        <f t="shared" si="2"/>
        <v>2</v>
      </c>
      <c r="F16" s="114"/>
      <c r="G16" s="115"/>
      <c r="H16" s="115"/>
      <c r="I16" s="115"/>
      <c r="J16" s="116"/>
      <c r="K16" s="123">
        <v>8</v>
      </c>
      <c r="L16" s="124">
        <v>0</v>
      </c>
      <c r="M16" s="124">
        <v>0</v>
      </c>
      <c r="N16" s="124" t="s">
        <v>58</v>
      </c>
      <c r="O16" s="125">
        <v>2</v>
      </c>
      <c r="P16" s="114"/>
      <c r="Q16" s="115"/>
      <c r="R16" s="115"/>
      <c r="S16" s="115"/>
      <c r="T16" s="116"/>
      <c r="U16" s="117"/>
      <c r="V16" s="115"/>
      <c r="W16" s="115"/>
      <c r="X16" s="115"/>
      <c r="Y16" s="118"/>
      <c r="Z16" s="114"/>
      <c r="AA16" s="115"/>
      <c r="AB16" s="115"/>
      <c r="AC16" s="115"/>
      <c r="AD16" s="127"/>
      <c r="AE16" s="117"/>
      <c r="AF16" s="115"/>
      <c r="AG16" s="115"/>
      <c r="AH16" s="115"/>
      <c r="AI16" s="118"/>
      <c r="AJ16" s="117"/>
      <c r="AK16" s="115"/>
      <c r="AL16" s="115"/>
      <c r="AM16" s="115"/>
      <c r="AN16" s="118"/>
      <c r="AO16" s="130">
        <v>7</v>
      </c>
      <c r="AP16" s="131"/>
      <c r="AQ16" s="132"/>
      <c r="AR16" s="207" t="s">
        <v>171</v>
      </c>
    </row>
    <row r="17" spans="1:44" s="14" customFormat="1" ht="12.75" customHeight="1" thickBot="1">
      <c r="A17" s="155" t="s">
        <v>21</v>
      </c>
      <c r="B17" s="219" t="s">
        <v>148</v>
      </c>
      <c r="C17" s="157" t="s">
        <v>61</v>
      </c>
      <c r="D17" s="161">
        <f t="shared" si="1"/>
        <v>8</v>
      </c>
      <c r="E17" s="162">
        <f t="shared" si="2"/>
        <v>2</v>
      </c>
      <c r="F17" s="114"/>
      <c r="G17" s="115"/>
      <c r="H17" s="115"/>
      <c r="I17" s="115"/>
      <c r="J17" s="116"/>
      <c r="K17" s="123">
        <v>0</v>
      </c>
      <c r="L17" s="124">
        <v>0</v>
      </c>
      <c r="M17" s="124">
        <v>8</v>
      </c>
      <c r="N17" s="124" t="s">
        <v>54</v>
      </c>
      <c r="O17" s="125">
        <v>2</v>
      </c>
      <c r="P17" s="114"/>
      <c r="Q17" s="115"/>
      <c r="R17" s="115"/>
      <c r="S17" s="115"/>
      <c r="T17" s="116"/>
      <c r="U17" s="117"/>
      <c r="V17" s="115"/>
      <c r="W17" s="115"/>
      <c r="X17" s="115"/>
      <c r="Y17" s="118"/>
      <c r="Z17" s="114"/>
      <c r="AA17" s="115"/>
      <c r="AB17" s="115"/>
      <c r="AC17" s="115"/>
      <c r="AD17" s="127"/>
      <c r="AE17" s="117"/>
      <c r="AF17" s="115"/>
      <c r="AG17" s="115"/>
      <c r="AH17" s="115"/>
      <c r="AI17" s="118"/>
      <c r="AJ17" s="117"/>
      <c r="AK17" s="115"/>
      <c r="AL17" s="115"/>
      <c r="AM17" s="115"/>
      <c r="AN17" s="118"/>
      <c r="AO17" s="130">
        <v>7</v>
      </c>
      <c r="AP17" s="131"/>
      <c r="AQ17" s="132"/>
      <c r="AR17" s="207" t="s">
        <v>171</v>
      </c>
    </row>
    <row r="18" spans="1:44" s="14" customFormat="1" ht="12.75" customHeight="1" thickBot="1">
      <c r="A18" s="155" t="s">
        <v>22</v>
      </c>
      <c r="B18" s="219" t="s">
        <v>149</v>
      </c>
      <c r="C18" s="157" t="s">
        <v>71</v>
      </c>
      <c r="D18" s="161">
        <f t="shared" si="1"/>
        <v>16</v>
      </c>
      <c r="E18" s="162">
        <f t="shared" si="2"/>
        <v>5</v>
      </c>
      <c r="F18" s="114">
        <v>8</v>
      </c>
      <c r="G18" s="115">
        <v>8</v>
      </c>
      <c r="H18" s="115">
        <v>0</v>
      </c>
      <c r="I18" s="115" t="s">
        <v>58</v>
      </c>
      <c r="J18" s="116">
        <v>5</v>
      </c>
      <c r="K18" s="123"/>
      <c r="L18" s="124"/>
      <c r="M18" s="124"/>
      <c r="N18" s="124"/>
      <c r="O18" s="125"/>
      <c r="P18" s="114"/>
      <c r="Q18" s="115"/>
      <c r="R18" s="115"/>
      <c r="S18" s="115"/>
      <c r="T18" s="116"/>
      <c r="U18" s="117"/>
      <c r="V18" s="115"/>
      <c r="W18" s="115"/>
      <c r="X18" s="115"/>
      <c r="Y18" s="118"/>
      <c r="Z18" s="114"/>
      <c r="AA18" s="115"/>
      <c r="AB18" s="115"/>
      <c r="AC18" s="115"/>
      <c r="AD18" s="127"/>
      <c r="AE18" s="117"/>
      <c r="AF18" s="115"/>
      <c r="AG18" s="115"/>
      <c r="AH18" s="115"/>
      <c r="AI18" s="118"/>
      <c r="AJ18" s="117"/>
      <c r="AK18" s="115"/>
      <c r="AL18" s="115"/>
      <c r="AM18" s="115"/>
      <c r="AN18" s="118"/>
      <c r="AO18" s="130"/>
      <c r="AP18" s="131"/>
      <c r="AQ18" s="132"/>
      <c r="AR18" s="208"/>
    </row>
    <row r="19" spans="1:44" s="14" customFormat="1" ht="12.75" customHeight="1" thickBot="1">
      <c r="A19" s="155" t="s">
        <v>23</v>
      </c>
      <c r="B19" s="219" t="s">
        <v>150</v>
      </c>
      <c r="C19" s="164" t="s">
        <v>72</v>
      </c>
      <c r="D19" s="161">
        <f t="shared" si="1"/>
        <v>16</v>
      </c>
      <c r="E19" s="161">
        <f t="shared" si="2"/>
        <v>4</v>
      </c>
      <c r="F19" s="114"/>
      <c r="G19" s="115"/>
      <c r="H19" s="115"/>
      <c r="I19" s="115"/>
      <c r="J19" s="116"/>
      <c r="K19" s="123">
        <v>8</v>
      </c>
      <c r="L19" s="124">
        <v>8</v>
      </c>
      <c r="M19" s="124">
        <v>0</v>
      </c>
      <c r="N19" s="124" t="s">
        <v>58</v>
      </c>
      <c r="O19" s="125">
        <v>4</v>
      </c>
      <c r="P19" s="114"/>
      <c r="Q19" s="115"/>
      <c r="R19" s="115"/>
      <c r="S19" s="115"/>
      <c r="T19" s="116"/>
      <c r="U19" s="117"/>
      <c r="V19" s="115"/>
      <c r="W19" s="115"/>
      <c r="X19" s="115"/>
      <c r="Y19" s="118"/>
      <c r="Z19" s="114"/>
      <c r="AA19" s="115"/>
      <c r="AB19" s="115"/>
      <c r="AC19" s="115"/>
      <c r="AD19" s="127"/>
      <c r="AE19" s="117"/>
      <c r="AF19" s="115"/>
      <c r="AG19" s="115"/>
      <c r="AH19" s="115"/>
      <c r="AI19" s="118"/>
      <c r="AJ19" s="117"/>
      <c r="AK19" s="115"/>
      <c r="AL19" s="115"/>
      <c r="AM19" s="115"/>
      <c r="AN19" s="118"/>
      <c r="AO19" s="130">
        <v>10</v>
      </c>
      <c r="AP19" s="131"/>
      <c r="AQ19" s="132"/>
      <c r="AR19" s="207" t="s">
        <v>71</v>
      </c>
    </row>
    <row r="20" spans="1:44" s="9" customFormat="1" ht="12.75" customHeight="1" thickBot="1">
      <c r="A20" s="316" t="s">
        <v>128</v>
      </c>
      <c r="B20" s="317"/>
      <c r="C20" s="317"/>
      <c r="D20" s="15">
        <f aca="true" t="shared" si="3" ref="D20:AN20">SUM(D21:D26)</f>
        <v>64</v>
      </c>
      <c r="E20" s="16">
        <f t="shared" si="3"/>
        <v>16</v>
      </c>
      <c r="F20" s="11">
        <f t="shared" si="3"/>
        <v>8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8">
        <f t="shared" si="3"/>
        <v>3</v>
      </c>
      <c r="K20" s="15">
        <f t="shared" si="3"/>
        <v>0</v>
      </c>
      <c r="L20" s="17">
        <f t="shared" si="3"/>
        <v>0</v>
      </c>
      <c r="M20" s="17">
        <f t="shared" si="3"/>
        <v>0</v>
      </c>
      <c r="N20" s="17">
        <f t="shared" si="3"/>
        <v>0</v>
      </c>
      <c r="O20" s="16">
        <f t="shared" si="3"/>
        <v>0</v>
      </c>
      <c r="P20" s="11">
        <f t="shared" si="3"/>
        <v>8</v>
      </c>
      <c r="Q20" s="17">
        <f t="shared" si="3"/>
        <v>0</v>
      </c>
      <c r="R20" s="17">
        <f t="shared" si="3"/>
        <v>4</v>
      </c>
      <c r="S20" s="17">
        <f t="shared" si="3"/>
        <v>0</v>
      </c>
      <c r="T20" s="18">
        <f t="shared" si="3"/>
        <v>3</v>
      </c>
      <c r="U20" s="15">
        <f t="shared" si="3"/>
        <v>28</v>
      </c>
      <c r="V20" s="17">
        <f t="shared" si="3"/>
        <v>0</v>
      </c>
      <c r="W20" s="17">
        <f t="shared" si="3"/>
        <v>0</v>
      </c>
      <c r="X20" s="17">
        <f t="shared" si="3"/>
        <v>0</v>
      </c>
      <c r="Y20" s="16">
        <f t="shared" si="3"/>
        <v>6</v>
      </c>
      <c r="Z20" s="11">
        <f t="shared" si="3"/>
        <v>8</v>
      </c>
      <c r="AA20" s="17">
        <f t="shared" si="3"/>
        <v>0</v>
      </c>
      <c r="AB20" s="17">
        <f t="shared" si="3"/>
        <v>0</v>
      </c>
      <c r="AC20" s="17">
        <f t="shared" si="3"/>
        <v>0</v>
      </c>
      <c r="AD20" s="18">
        <f t="shared" si="3"/>
        <v>2</v>
      </c>
      <c r="AE20" s="15">
        <f>SUM(AE21:AE26)</f>
        <v>8</v>
      </c>
      <c r="AF20" s="17">
        <f>SUM(AF21:AF26)</f>
        <v>0</v>
      </c>
      <c r="AG20" s="17">
        <f>SUM(AG21:AG26)</f>
        <v>0</v>
      </c>
      <c r="AH20" s="17">
        <f>SUM(AH21:AH26)</f>
        <v>0</v>
      </c>
      <c r="AI20" s="16">
        <f>SUM(AI21:AI26)</f>
        <v>2</v>
      </c>
      <c r="AJ20" s="15">
        <f t="shared" si="3"/>
        <v>0</v>
      </c>
      <c r="AK20" s="17">
        <f t="shared" si="3"/>
        <v>0</v>
      </c>
      <c r="AL20" s="17">
        <f t="shared" si="3"/>
        <v>0</v>
      </c>
      <c r="AM20" s="17">
        <f t="shared" si="3"/>
        <v>0</v>
      </c>
      <c r="AN20" s="16">
        <f t="shared" si="3"/>
        <v>0</v>
      </c>
      <c r="AO20" s="11"/>
      <c r="AP20" s="17"/>
      <c r="AQ20" s="26"/>
      <c r="AR20" s="209"/>
    </row>
    <row r="21" spans="1:44" s="284" customFormat="1" ht="12.75" customHeight="1" thickBot="1" thickTop="1">
      <c r="A21" s="277" t="s">
        <v>24</v>
      </c>
      <c r="B21" s="278" t="s">
        <v>151</v>
      </c>
      <c r="C21" s="279" t="s">
        <v>73</v>
      </c>
      <c r="D21" s="221">
        <f aca="true" t="shared" si="4" ref="D21:D26">SUM(F21:AN21)-E21</f>
        <v>8</v>
      </c>
      <c r="E21" s="221">
        <f aca="true" t="shared" si="5" ref="E21:E26">J21+O21+T21+Y21+AD21+AI21+AN21</f>
        <v>2</v>
      </c>
      <c r="F21" s="237"/>
      <c r="G21" s="238"/>
      <c r="H21" s="238"/>
      <c r="I21" s="238"/>
      <c r="J21" s="241"/>
      <c r="K21" s="240"/>
      <c r="L21" s="238"/>
      <c r="M21" s="238"/>
      <c r="N21" s="238"/>
      <c r="O21" s="280"/>
      <c r="P21" s="237"/>
      <c r="Q21" s="238"/>
      <c r="R21" s="238"/>
      <c r="S21" s="238"/>
      <c r="T21" s="241"/>
      <c r="U21" s="240"/>
      <c r="V21" s="238"/>
      <c r="W21" s="238"/>
      <c r="X21" s="238"/>
      <c r="Y21" s="280"/>
      <c r="Z21" s="240">
        <v>8</v>
      </c>
      <c r="AA21" s="238">
        <v>0</v>
      </c>
      <c r="AB21" s="238">
        <v>0</v>
      </c>
      <c r="AC21" s="238" t="s">
        <v>58</v>
      </c>
      <c r="AD21" s="239">
        <v>2</v>
      </c>
      <c r="AE21" s="237"/>
      <c r="AF21" s="238"/>
      <c r="AG21" s="238"/>
      <c r="AH21" s="238"/>
      <c r="AI21" s="241"/>
      <c r="AJ21" s="240"/>
      <c r="AK21" s="238"/>
      <c r="AL21" s="238"/>
      <c r="AM21" s="238"/>
      <c r="AN21" s="239"/>
      <c r="AO21" s="281"/>
      <c r="AP21" s="282"/>
      <c r="AQ21" s="283"/>
      <c r="AR21" s="275"/>
    </row>
    <row r="22" spans="1:44" s="284" customFormat="1" ht="12.75" customHeight="1" thickBot="1">
      <c r="A22" s="277" t="s">
        <v>25</v>
      </c>
      <c r="B22" s="285" t="s">
        <v>152</v>
      </c>
      <c r="C22" s="219" t="s">
        <v>68</v>
      </c>
      <c r="D22" s="221">
        <f t="shared" si="4"/>
        <v>8</v>
      </c>
      <c r="E22" s="221">
        <f t="shared" si="5"/>
        <v>2</v>
      </c>
      <c r="F22" s="237"/>
      <c r="G22" s="238"/>
      <c r="H22" s="238"/>
      <c r="I22" s="238"/>
      <c r="J22" s="241"/>
      <c r="K22" s="240"/>
      <c r="L22" s="238"/>
      <c r="M22" s="238"/>
      <c r="N22" s="241"/>
      <c r="O22" s="239"/>
      <c r="P22" s="237"/>
      <c r="Q22" s="238"/>
      <c r="R22" s="238"/>
      <c r="S22" s="238"/>
      <c r="T22" s="241"/>
      <c r="U22" s="240"/>
      <c r="V22" s="238"/>
      <c r="W22" s="238"/>
      <c r="X22" s="241"/>
      <c r="Y22" s="239"/>
      <c r="Z22" s="240"/>
      <c r="AA22" s="238"/>
      <c r="AB22" s="238"/>
      <c r="AC22" s="238"/>
      <c r="AD22" s="239"/>
      <c r="AE22" s="237">
        <v>8</v>
      </c>
      <c r="AF22" s="238">
        <v>0</v>
      </c>
      <c r="AG22" s="238">
        <v>0</v>
      </c>
      <c r="AH22" s="238" t="s">
        <v>58</v>
      </c>
      <c r="AI22" s="241">
        <v>2</v>
      </c>
      <c r="AJ22" s="240"/>
      <c r="AK22" s="238"/>
      <c r="AL22" s="238"/>
      <c r="AM22" s="238"/>
      <c r="AN22" s="239"/>
      <c r="AO22" s="286">
        <v>12</v>
      </c>
      <c r="AP22" s="287"/>
      <c r="AQ22" s="288"/>
      <c r="AR22" s="211" t="s">
        <v>73</v>
      </c>
    </row>
    <row r="23" spans="1:44" s="9" customFormat="1" ht="12.75" customHeight="1" thickBot="1">
      <c r="A23" s="165" t="s">
        <v>26</v>
      </c>
      <c r="B23" s="219" t="s">
        <v>153</v>
      </c>
      <c r="C23" s="157" t="s">
        <v>74</v>
      </c>
      <c r="D23" s="161">
        <f t="shared" si="4"/>
        <v>8</v>
      </c>
      <c r="E23" s="161">
        <f t="shared" si="5"/>
        <v>3</v>
      </c>
      <c r="F23" s="83">
        <v>8</v>
      </c>
      <c r="G23" s="39">
        <v>0</v>
      </c>
      <c r="H23" s="39">
        <v>0</v>
      </c>
      <c r="I23" s="39" t="s">
        <v>54</v>
      </c>
      <c r="J23" s="41">
        <v>3</v>
      </c>
      <c r="K23" s="38"/>
      <c r="L23" s="39"/>
      <c r="M23" s="39"/>
      <c r="N23" s="41"/>
      <c r="O23" s="40"/>
      <c r="P23" s="83"/>
      <c r="Q23" s="39"/>
      <c r="R23" s="39"/>
      <c r="S23" s="39"/>
      <c r="T23" s="41"/>
      <c r="U23" s="38"/>
      <c r="V23" s="39"/>
      <c r="W23" s="39"/>
      <c r="X23" s="39"/>
      <c r="Y23" s="40"/>
      <c r="Z23" s="83"/>
      <c r="AA23" s="39"/>
      <c r="AB23" s="39"/>
      <c r="AC23" s="39"/>
      <c r="AD23" s="41"/>
      <c r="AE23" s="38"/>
      <c r="AF23" s="39"/>
      <c r="AG23" s="39"/>
      <c r="AH23" s="39"/>
      <c r="AI23" s="40"/>
      <c r="AJ23" s="38"/>
      <c r="AK23" s="39"/>
      <c r="AL23" s="39"/>
      <c r="AM23" s="39"/>
      <c r="AN23" s="40"/>
      <c r="AO23" s="45"/>
      <c r="AP23" s="42"/>
      <c r="AQ23" s="85"/>
      <c r="AR23" s="209"/>
    </row>
    <row r="24" spans="1:48" s="9" customFormat="1" ht="12.75" customHeight="1" thickBot="1">
      <c r="A24" s="165" t="s">
        <v>27</v>
      </c>
      <c r="B24" s="219" t="s">
        <v>154</v>
      </c>
      <c r="C24" s="157" t="s">
        <v>75</v>
      </c>
      <c r="D24" s="161">
        <f t="shared" si="4"/>
        <v>12</v>
      </c>
      <c r="E24" s="161">
        <f t="shared" si="5"/>
        <v>3</v>
      </c>
      <c r="F24" s="83"/>
      <c r="G24" s="39"/>
      <c r="H24" s="39"/>
      <c r="I24" s="39"/>
      <c r="J24" s="41"/>
      <c r="K24" s="38"/>
      <c r="L24" s="39"/>
      <c r="M24" s="39"/>
      <c r="N24" s="41"/>
      <c r="O24" s="36"/>
      <c r="P24" s="83"/>
      <c r="Q24" s="39"/>
      <c r="R24" s="39"/>
      <c r="S24" s="39"/>
      <c r="T24" s="41"/>
      <c r="U24" s="198">
        <v>12</v>
      </c>
      <c r="V24" s="199">
        <v>0</v>
      </c>
      <c r="W24" s="199">
        <v>0</v>
      </c>
      <c r="X24" s="199" t="s">
        <v>58</v>
      </c>
      <c r="Y24" s="40">
        <v>3</v>
      </c>
      <c r="Z24" s="83"/>
      <c r="AA24" s="39"/>
      <c r="AB24" s="39"/>
      <c r="AC24" s="39"/>
      <c r="AD24" s="41"/>
      <c r="AE24" s="38"/>
      <c r="AF24" s="39"/>
      <c r="AG24" s="39"/>
      <c r="AH24" s="39"/>
      <c r="AI24" s="40"/>
      <c r="AJ24" s="38"/>
      <c r="AK24" s="39"/>
      <c r="AL24" s="39"/>
      <c r="AM24" s="39"/>
      <c r="AN24" s="40"/>
      <c r="AO24" s="45"/>
      <c r="AP24" s="42"/>
      <c r="AQ24" s="85"/>
      <c r="AR24" s="209"/>
      <c r="AV24" s="10"/>
    </row>
    <row r="25" spans="1:44" s="9" customFormat="1" ht="12.75" customHeight="1" thickBot="1">
      <c r="A25" s="165" t="s">
        <v>28</v>
      </c>
      <c r="B25" s="219" t="s">
        <v>181</v>
      </c>
      <c r="C25" s="157" t="s">
        <v>76</v>
      </c>
      <c r="D25" s="161">
        <f t="shared" si="4"/>
        <v>16</v>
      </c>
      <c r="E25" s="161">
        <f t="shared" si="5"/>
        <v>3</v>
      </c>
      <c r="F25" s="83"/>
      <c r="G25" s="39"/>
      <c r="H25" s="39"/>
      <c r="I25" s="39"/>
      <c r="J25" s="41"/>
      <c r="K25" s="38"/>
      <c r="L25" s="39"/>
      <c r="M25" s="39"/>
      <c r="N25" s="39"/>
      <c r="O25" s="36"/>
      <c r="P25" s="83"/>
      <c r="Q25" s="39"/>
      <c r="R25" s="39"/>
      <c r="S25" s="39"/>
      <c r="T25" s="40"/>
      <c r="U25" s="201">
        <v>16</v>
      </c>
      <c r="V25" s="200">
        <v>0</v>
      </c>
      <c r="W25" s="200">
        <v>0</v>
      </c>
      <c r="X25" s="39" t="s">
        <v>58</v>
      </c>
      <c r="Y25" s="197">
        <v>3</v>
      </c>
      <c r="Z25" s="83"/>
      <c r="AA25" s="39"/>
      <c r="AB25" s="39"/>
      <c r="AC25" s="39"/>
      <c r="AD25" s="41"/>
      <c r="AE25" s="38"/>
      <c r="AF25" s="39"/>
      <c r="AG25" s="39"/>
      <c r="AH25" s="39"/>
      <c r="AI25" s="40"/>
      <c r="AJ25" s="38"/>
      <c r="AK25" s="39"/>
      <c r="AL25" s="39"/>
      <c r="AM25" s="39"/>
      <c r="AN25" s="40"/>
      <c r="AO25" s="45"/>
      <c r="AP25" s="42"/>
      <c r="AQ25" s="85"/>
      <c r="AR25" s="209"/>
    </row>
    <row r="26" spans="1:44" s="9" customFormat="1" ht="12.75" customHeight="1" thickBot="1">
      <c r="A26" s="165" t="s">
        <v>29</v>
      </c>
      <c r="B26" s="236" t="s">
        <v>155</v>
      </c>
      <c r="C26" s="166" t="s">
        <v>77</v>
      </c>
      <c r="D26" s="160">
        <f t="shared" si="4"/>
        <v>12</v>
      </c>
      <c r="E26" s="160">
        <f t="shared" si="5"/>
        <v>3</v>
      </c>
      <c r="F26" s="83"/>
      <c r="G26" s="39"/>
      <c r="H26" s="39"/>
      <c r="I26" s="39"/>
      <c r="J26" s="41"/>
      <c r="K26" s="38"/>
      <c r="L26" s="39"/>
      <c r="M26" s="39"/>
      <c r="N26" s="39"/>
      <c r="O26" s="40"/>
      <c r="P26" s="83">
        <v>8</v>
      </c>
      <c r="Q26" s="39">
        <v>0</v>
      </c>
      <c r="R26" s="39">
        <v>4</v>
      </c>
      <c r="S26" s="39" t="s">
        <v>58</v>
      </c>
      <c r="T26" s="41">
        <v>3</v>
      </c>
      <c r="U26" s="34"/>
      <c r="V26" s="35"/>
      <c r="W26" s="35"/>
      <c r="X26" s="35"/>
      <c r="Y26" s="40"/>
      <c r="Z26" s="83"/>
      <c r="AA26" s="39"/>
      <c r="AB26" s="39"/>
      <c r="AC26" s="39"/>
      <c r="AD26" s="41"/>
      <c r="AE26" s="38"/>
      <c r="AF26" s="39"/>
      <c r="AG26" s="39"/>
      <c r="AH26" s="39"/>
      <c r="AI26" s="40"/>
      <c r="AJ26" s="38"/>
      <c r="AK26" s="39"/>
      <c r="AL26" s="39"/>
      <c r="AM26" s="39"/>
      <c r="AN26" s="40"/>
      <c r="AO26" s="45"/>
      <c r="AP26" s="42"/>
      <c r="AQ26" s="85"/>
      <c r="AR26" s="209"/>
    </row>
    <row r="27" spans="1:44" s="9" customFormat="1" ht="12.75" customHeight="1" thickBot="1">
      <c r="A27" s="316" t="s">
        <v>129</v>
      </c>
      <c r="B27" s="317"/>
      <c r="C27" s="317"/>
      <c r="D27" s="15">
        <f>SUM(D28:D48)</f>
        <v>268</v>
      </c>
      <c r="E27" s="16">
        <f aca="true" t="shared" si="6" ref="E27:O27">SUM(E28:E48)</f>
        <v>75</v>
      </c>
      <c r="F27" s="18">
        <f t="shared" si="6"/>
        <v>28</v>
      </c>
      <c r="G27" s="18">
        <f t="shared" si="6"/>
        <v>4</v>
      </c>
      <c r="H27" s="18">
        <f t="shared" si="6"/>
        <v>0</v>
      </c>
      <c r="I27" s="18">
        <f t="shared" si="6"/>
        <v>0</v>
      </c>
      <c r="J27" s="18">
        <f t="shared" si="6"/>
        <v>8</v>
      </c>
      <c r="K27" s="18">
        <f t="shared" si="6"/>
        <v>16</v>
      </c>
      <c r="L27" s="18">
        <f t="shared" si="6"/>
        <v>0</v>
      </c>
      <c r="M27" s="18">
        <f t="shared" si="6"/>
        <v>8</v>
      </c>
      <c r="N27" s="18">
        <f t="shared" si="6"/>
        <v>0</v>
      </c>
      <c r="O27" s="18">
        <f t="shared" si="6"/>
        <v>7</v>
      </c>
      <c r="P27" s="18">
        <f aca="true" t="shared" si="7" ref="P27:AN27">SUM(P28:P48)</f>
        <v>52</v>
      </c>
      <c r="Q27" s="18">
        <f t="shared" si="7"/>
        <v>4</v>
      </c>
      <c r="R27" s="18">
        <f t="shared" si="7"/>
        <v>20</v>
      </c>
      <c r="S27" s="18">
        <f t="shared" si="7"/>
        <v>0</v>
      </c>
      <c r="T27" s="18">
        <f t="shared" si="7"/>
        <v>25</v>
      </c>
      <c r="U27" s="18">
        <f t="shared" si="7"/>
        <v>72</v>
      </c>
      <c r="V27" s="18">
        <f t="shared" si="7"/>
        <v>8</v>
      </c>
      <c r="W27" s="18">
        <f t="shared" si="7"/>
        <v>8</v>
      </c>
      <c r="X27" s="18">
        <f t="shared" si="7"/>
        <v>0</v>
      </c>
      <c r="Y27" s="18">
        <f t="shared" si="7"/>
        <v>23</v>
      </c>
      <c r="Z27" s="18">
        <f t="shared" si="7"/>
        <v>24</v>
      </c>
      <c r="AA27" s="18">
        <f t="shared" si="7"/>
        <v>0</v>
      </c>
      <c r="AB27" s="18">
        <f t="shared" si="7"/>
        <v>8</v>
      </c>
      <c r="AC27" s="18">
        <f t="shared" si="7"/>
        <v>0</v>
      </c>
      <c r="AD27" s="18">
        <f t="shared" si="7"/>
        <v>8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16</v>
      </c>
      <c r="AK27" s="18">
        <f t="shared" si="7"/>
        <v>0</v>
      </c>
      <c r="AL27" s="18">
        <f t="shared" si="7"/>
        <v>0</v>
      </c>
      <c r="AM27" s="18">
        <f t="shared" si="7"/>
        <v>0</v>
      </c>
      <c r="AN27" s="18">
        <f t="shared" si="7"/>
        <v>4</v>
      </c>
      <c r="AO27" s="11"/>
      <c r="AP27" s="17"/>
      <c r="AQ27" s="26"/>
      <c r="AR27" s="209"/>
    </row>
    <row r="28" spans="1:44" s="13" customFormat="1" ht="12.75" customHeight="1" thickBot="1" thickTop="1">
      <c r="A28" s="165" t="s">
        <v>136</v>
      </c>
      <c r="B28" s="291" t="s">
        <v>156</v>
      </c>
      <c r="C28" s="166" t="s">
        <v>60</v>
      </c>
      <c r="D28" s="158">
        <f>SUM(F28:AN28)-E28</f>
        <v>8</v>
      </c>
      <c r="E28" s="158">
        <f>J28+O28+T28+Y28+AD28+AI28+AN28</f>
        <v>3</v>
      </c>
      <c r="F28" s="83"/>
      <c r="G28" s="39"/>
      <c r="H28" s="39"/>
      <c r="I28" s="39"/>
      <c r="J28" s="41"/>
      <c r="K28" s="38"/>
      <c r="L28" s="39"/>
      <c r="M28" s="39"/>
      <c r="N28" s="39"/>
      <c r="O28" s="40"/>
      <c r="P28" s="83">
        <v>8</v>
      </c>
      <c r="Q28" s="39">
        <v>0</v>
      </c>
      <c r="R28" s="39">
        <v>0</v>
      </c>
      <c r="S28" s="39" t="s">
        <v>54</v>
      </c>
      <c r="T28" s="41">
        <v>3</v>
      </c>
      <c r="U28" s="38"/>
      <c r="V28" s="39"/>
      <c r="W28" s="39"/>
      <c r="X28" s="39"/>
      <c r="Y28" s="40"/>
      <c r="Z28" s="83"/>
      <c r="AA28" s="39"/>
      <c r="AB28" s="39"/>
      <c r="AC28" s="39"/>
      <c r="AD28" s="41"/>
      <c r="AE28" s="38"/>
      <c r="AF28" s="39"/>
      <c r="AG28" s="39"/>
      <c r="AH28" s="39"/>
      <c r="AI28" s="40"/>
      <c r="AJ28" s="38"/>
      <c r="AK28" s="39"/>
      <c r="AL28" s="39"/>
      <c r="AM28" s="39"/>
      <c r="AN28" s="40"/>
      <c r="AO28" s="45"/>
      <c r="AP28" s="42"/>
      <c r="AQ28" s="85"/>
      <c r="AR28" s="210"/>
    </row>
    <row r="29" spans="1:44" s="9" customFormat="1" ht="12.75" customHeight="1" thickBot="1">
      <c r="A29" s="165" t="s">
        <v>30</v>
      </c>
      <c r="B29" s="218" t="s">
        <v>182</v>
      </c>
      <c r="C29" s="157" t="s">
        <v>78</v>
      </c>
      <c r="D29" s="161">
        <f>SUM(F29:AN29)-E29</f>
        <v>12</v>
      </c>
      <c r="E29" s="161">
        <f>J29+O29+T29+Y29+AD29+AI29+AN29</f>
        <v>4</v>
      </c>
      <c r="F29" s="133"/>
      <c r="G29" s="35"/>
      <c r="H29" s="35"/>
      <c r="I29" s="35"/>
      <c r="J29" s="37"/>
      <c r="K29" s="34"/>
      <c r="L29" s="35"/>
      <c r="M29" s="35"/>
      <c r="N29" s="35"/>
      <c r="O29" s="36"/>
      <c r="P29" s="134"/>
      <c r="Q29" s="135"/>
      <c r="R29" s="135"/>
      <c r="S29" s="135"/>
      <c r="T29" s="136"/>
      <c r="U29" s="137">
        <v>12</v>
      </c>
      <c r="V29" s="135">
        <v>0</v>
      </c>
      <c r="W29" s="135">
        <v>0</v>
      </c>
      <c r="X29" s="135" t="s">
        <v>58</v>
      </c>
      <c r="Y29" s="138">
        <v>4</v>
      </c>
      <c r="Z29" s="134"/>
      <c r="AA29" s="135"/>
      <c r="AB29" s="135"/>
      <c r="AC29" s="135"/>
      <c r="AD29" s="136"/>
      <c r="AE29" s="34"/>
      <c r="AF29" s="35"/>
      <c r="AG29" s="35"/>
      <c r="AH29" s="35"/>
      <c r="AI29" s="36"/>
      <c r="AJ29" s="34"/>
      <c r="AK29" s="35"/>
      <c r="AL29" s="35"/>
      <c r="AM29" s="35"/>
      <c r="AN29" s="36"/>
      <c r="AO29" s="60"/>
      <c r="AP29" s="139"/>
      <c r="AQ29" s="61"/>
      <c r="AR29" s="209"/>
    </row>
    <row r="30" spans="1:44" s="9" customFormat="1" ht="12.75" customHeight="1" thickBot="1">
      <c r="A30" s="165" t="s">
        <v>133</v>
      </c>
      <c r="B30" s="218" t="s">
        <v>183</v>
      </c>
      <c r="C30" s="157" t="s">
        <v>79</v>
      </c>
      <c r="D30" s="161">
        <f>SUM(F30:AN30)-E30</f>
        <v>16</v>
      </c>
      <c r="E30" s="161">
        <f>J30+O30+T30+Y30+AD30+AI30+AN30</f>
        <v>4</v>
      </c>
      <c r="F30" s="133"/>
      <c r="G30" s="35"/>
      <c r="H30" s="35"/>
      <c r="I30" s="35"/>
      <c r="J30" s="37"/>
      <c r="K30" s="34"/>
      <c r="L30" s="35"/>
      <c r="M30" s="35"/>
      <c r="N30" s="35"/>
      <c r="O30" s="36"/>
      <c r="P30" s="140"/>
      <c r="Q30" s="141"/>
      <c r="R30" s="141"/>
      <c r="S30" s="141"/>
      <c r="T30" s="142"/>
      <c r="U30" s="143">
        <v>12</v>
      </c>
      <c r="V30" s="141">
        <v>0</v>
      </c>
      <c r="W30" s="141">
        <v>4</v>
      </c>
      <c r="X30" s="141" t="s">
        <v>54</v>
      </c>
      <c r="Y30" s="144">
        <v>4</v>
      </c>
      <c r="Z30" s="184"/>
      <c r="AA30" s="185"/>
      <c r="AB30" s="185"/>
      <c r="AC30" s="185"/>
      <c r="AD30" s="187"/>
      <c r="AE30" s="38"/>
      <c r="AF30" s="39"/>
      <c r="AG30" s="39"/>
      <c r="AH30" s="39"/>
      <c r="AI30" s="40"/>
      <c r="AJ30" s="34"/>
      <c r="AK30" s="35"/>
      <c r="AL30" s="35"/>
      <c r="AM30" s="35"/>
      <c r="AN30" s="36"/>
      <c r="AO30" s="60">
        <v>17</v>
      </c>
      <c r="AP30" s="139"/>
      <c r="AQ30" s="61"/>
      <c r="AR30" s="207" t="s">
        <v>77</v>
      </c>
    </row>
    <row r="31" spans="1:44" s="9" customFormat="1" ht="12.75" customHeight="1" thickBot="1">
      <c r="A31" s="165" t="s">
        <v>31</v>
      </c>
      <c r="B31" s="218" t="s">
        <v>184</v>
      </c>
      <c r="C31" s="157" t="s">
        <v>80</v>
      </c>
      <c r="D31" s="161">
        <f>SUM(F31:AN31)-E31</f>
        <v>16</v>
      </c>
      <c r="E31" s="161">
        <f>J31+O31+T31+Y31+AD31+AI31+AN31</f>
        <v>5</v>
      </c>
      <c r="F31" s="83"/>
      <c r="G31" s="39"/>
      <c r="H31" s="39"/>
      <c r="I31" s="39"/>
      <c r="J31" s="41"/>
      <c r="K31" s="38"/>
      <c r="L31" s="39"/>
      <c r="M31" s="39"/>
      <c r="N31" s="39"/>
      <c r="O31" s="40"/>
      <c r="P31" s="140"/>
      <c r="Q31" s="141"/>
      <c r="R31" s="141"/>
      <c r="S31" s="141"/>
      <c r="T31" s="142"/>
      <c r="U31" s="143"/>
      <c r="V31" s="141"/>
      <c r="W31" s="141"/>
      <c r="X31" s="141"/>
      <c r="Y31" s="144"/>
      <c r="Z31" s="38">
        <v>12</v>
      </c>
      <c r="AA31" s="39">
        <v>0</v>
      </c>
      <c r="AB31" s="39">
        <v>4</v>
      </c>
      <c r="AC31" s="39" t="s">
        <v>58</v>
      </c>
      <c r="AD31" s="41">
        <v>5</v>
      </c>
      <c r="AE31" s="86"/>
      <c r="AF31" s="87"/>
      <c r="AG31" s="87"/>
      <c r="AH31" s="87"/>
      <c r="AI31" s="186"/>
      <c r="AJ31" s="38"/>
      <c r="AK31" s="39"/>
      <c r="AL31" s="39"/>
      <c r="AM31" s="39"/>
      <c r="AN31" s="40"/>
      <c r="AO31" s="45">
        <v>20</v>
      </c>
      <c r="AP31" s="42"/>
      <c r="AQ31" s="85"/>
      <c r="AR31" s="207" t="s">
        <v>79</v>
      </c>
    </row>
    <row r="32" spans="1:44" s="284" customFormat="1" ht="27.75" customHeight="1" thickBot="1">
      <c r="A32" s="277" t="s">
        <v>32</v>
      </c>
      <c r="B32" s="313" t="s">
        <v>205</v>
      </c>
      <c r="C32" s="219" t="s">
        <v>62</v>
      </c>
      <c r="D32" s="221">
        <f aca="true" t="shared" si="8" ref="D32:D48">SUM(F32:AN32)-E32</f>
        <v>8</v>
      </c>
      <c r="E32" s="221">
        <f aca="true" t="shared" si="9" ref="E32:E48">J32+O32+T32+Y32+AD32+AI32+AN32</f>
        <v>2</v>
      </c>
      <c r="F32" s="201"/>
      <c r="G32" s="200"/>
      <c r="H32" s="200"/>
      <c r="I32" s="200"/>
      <c r="J32" s="222"/>
      <c r="K32" s="230"/>
      <c r="L32" s="200"/>
      <c r="M32" s="200"/>
      <c r="N32" s="200"/>
      <c r="O32" s="231"/>
      <c r="P32" s="228"/>
      <c r="Q32" s="227"/>
      <c r="R32" s="227"/>
      <c r="S32" s="227"/>
      <c r="T32" s="229"/>
      <c r="U32" s="226"/>
      <c r="V32" s="227"/>
      <c r="W32" s="227"/>
      <c r="X32" s="227"/>
      <c r="Y32" s="304"/>
      <c r="Z32" s="228"/>
      <c r="AA32" s="227"/>
      <c r="AB32" s="227"/>
      <c r="AC32" s="227"/>
      <c r="AD32" s="229"/>
      <c r="AE32" s="230"/>
      <c r="AF32" s="200"/>
      <c r="AG32" s="200"/>
      <c r="AH32" s="200"/>
      <c r="AI32" s="231"/>
      <c r="AJ32" s="230">
        <v>8</v>
      </c>
      <c r="AK32" s="200">
        <v>0</v>
      </c>
      <c r="AL32" s="200">
        <v>0</v>
      </c>
      <c r="AM32" s="200" t="s">
        <v>54</v>
      </c>
      <c r="AN32" s="231">
        <v>2</v>
      </c>
      <c r="AO32" s="196">
        <v>27</v>
      </c>
      <c r="AP32" s="232"/>
      <c r="AQ32" s="197"/>
      <c r="AR32" s="211" t="s">
        <v>84</v>
      </c>
    </row>
    <row r="33" spans="1:44" s="9" customFormat="1" ht="12.75" customHeight="1" thickBot="1">
      <c r="A33" s="165" t="s">
        <v>33</v>
      </c>
      <c r="B33" s="218" t="s">
        <v>185</v>
      </c>
      <c r="C33" s="157" t="s">
        <v>81</v>
      </c>
      <c r="D33" s="161">
        <f t="shared" si="8"/>
        <v>12</v>
      </c>
      <c r="E33" s="161">
        <f t="shared" si="9"/>
        <v>3</v>
      </c>
      <c r="F33" s="83"/>
      <c r="G33" s="39"/>
      <c r="H33" s="39"/>
      <c r="I33" s="39"/>
      <c r="J33" s="41"/>
      <c r="K33" s="38"/>
      <c r="L33" s="39"/>
      <c r="M33" s="39"/>
      <c r="N33" s="39"/>
      <c r="O33" s="40"/>
      <c r="P33" s="140"/>
      <c r="Q33" s="141"/>
      <c r="R33" s="141"/>
      <c r="S33" s="141"/>
      <c r="T33" s="142"/>
      <c r="U33" s="143">
        <v>12</v>
      </c>
      <c r="V33" s="141">
        <v>0</v>
      </c>
      <c r="W33" s="141">
        <v>0</v>
      </c>
      <c r="X33" s="141" t="s">
        <v>54</v>
      </c>
      <c r="Y33" s="144">
        <v>3</v>
      </c>
      <c r="Z33" s="140"/>
      <c r="AA33" s="141"/>
      <c r="AB33" s="141"/>
      <c r="AC33" s="141"/>
      <c r="AD33" s="142"/>
      <c r="AE33" s="38"/>
      <c r="AF33" s="39"/>
      <c r="AG33" s="39"/>
      <c r="AH33" s="39"/>
      <c r="AI33" s="40"/>
      <c r="AJ33" s="38"/>
      <c r="AK33" s="39"/>
      <c r="AL33" s="39"/>
      <c r="AM33" s="39"/>
      <c r="AN33" s="40"/>
      <c r="AO33" s="45" t="s">
        <v>157</v>
      </c>
      <c r="AP33" s="42"/>
      <c r="AQ33" s="85"/>
      <c r="AR33" s="207" t="s">
        <v>172</v>
      </c>
    </row>
    <row r="34" spans="1:44" s="9" customFormat="1" ht="12.75" customHeight="1" thickBot="1">
      <c r="A34" s="165" t="s">
        <v>34</v>
      </c>
      <c r="B34" s="218" t="s">
        <v>186</v>
      </c>
      <c r="C34" s="157" t="s">
        <v>131</v>
      </c>
      <c r="D34" s="161">
        <f t="shared" si="8"/>
        <v>12</v>
      </c>
      <c r="E34" s="161">
        <f t="shared" si="9"/>
        <v>3</v>
      </c>
      <c r="F34" s="83"/>
      <c r="G34" s="39"/>
      <c r="H34" s="39"/>
      <c r="I34" s="39"/>
      <c r="J34" s="41"/>
      <c r="K34" s="38"/>
      <c r="L34" s="39"/>
      <c r="M34" s="39"/>
      <c r="N34" s="39"/>
      <c r="O34" s="40"/>
      <c r="P34" s="140">
        <v>12</v>
      </c>
      <c r="Q34" s="141">
        <v>0</v>
      </c>
      <c r="R34" s="141">
        <v>0</v>
      </c>
      <c r="S34" s="141" t="s">
        <v>58</v>
      </c>
      <c r="T34" s="142">
        <v>3</v>
      </c>
      <c r="U34" s="143"/>
      <c r="V34" s="141"/>
      <c r="W34" s="141"/>
      <c r="X34" s="141"/>
      <c r="Y34" s="144"/>
      <c r="Z34" s="140"/>
      <c r="AA34" s="141"/>
      <c r="AB34" s="141"/>
      <c r="AC34" s="141"/>
      <c r="AD34" s="142"/>
      <c r="AE34" s="38"/>
      <c r="AF34" s="39"/>
      <c r="AG34" s="39"/>
      <c r="AH34" s="39"/>
      <c r="AI34" s="40"/>
      <c r="AJ34" s="38"/>
      <c r="AK34" s="39"/>
      <c r="AL34" s="39"/>
      <c r="AM34" s="39"/>
      <c r="AN34" s="40"/>
      <c r="AO34" s="45">
        <v>8</v>
      </c>
      <c r="AP34" s="42"/>
      <c r="AQ34" s="85"/>
      <c r="AR34" s="207" t="s">
        <v>173</v>
      </c>
    </row>
    <row r="35" spans="1:44" s="9" customFormat="1" ht="12.75" customHeight="1" thickBot="1">
      <c r="A35" s="165" t="s">
        <v>35</v>
      </c>
      <c r="B35" s="218" t="s">
        <v>158</v>
      </c>
      <c r="C35" s="157" t="s">
        <v>82</v>
      </c>
      <c r="D35" s="161">
        <f t="shared" si="8"/>
        <v>20</v>
      </c>
      <c r="E35" s="161">
        <f t="shared" si="9"/>
        <v>5</v>
      </c>
      <c r="F35" s="83">
        <v>20</v>
      </c>
      <c r="G35" s="39">
        <v>0</v>
      </c>
      <c r="H35" s="39">
        <v>0</v>
      </c>
      <c r="I35" s="39" t="s">
        <v>54</v>
      </c>
      <c r="J35" s="41">
        <v>5</v>
      </c>
      <c r="K35" s="38"/>
      <c r="L35" s="39"/>
      <c r="M35" s="39"/>
      <c r="N35" s="39"/>
      <c r="O35" s="40"/>
      <c r="P35" s="140"/>
      <c r="Q35" s="141"/>
      <c r="R35" s="141"/>
      <c r="S35" s="141"/>
      <c r="T35" s="142"/>
      <c r="U35" s="143"/>
      <c r="V35" s="141"/>
      <c r="W35" s="141"/>
      <c r="X35" s="141"/>
      <c r="Y35" s="144"/>
      <c r="Z35" s="140"/>
      <c r="AA35" s="141"/>
      <c r="AB35" s="141"/>
      <c r="AC35" s="141"/>
      <c r="AD35" s="142"/>
      <c r="AE35" s="38"/>
      <c r="AF35" s="39"/>
      <c r="AG35" s="39"/>
      <c r="AH35" s="39"/>
      <c r="AI35" s="40"/>
      <c r="AJ35" s="38"/>
      <c r="AK35" s="39"/>
      <c r="AL35" s="39"/>
      <c r="AM35" s="39"/>
      <c r="AN35" s="40"/>
      <c r="AO35" s="45"/>
      <c r="AP35" s="42"/>
      <c r="AQ35" s="85"/>
      <c r="AR35" s="209"/>
    </row>
    <row r="36" spans="1:44" s="9" customFormat="1" ht="12.75" customHeight="1" thickBot="1">
      <c r="A36" s="165" t="s">
        <v>36</v>
      </c>
      <c r="B36" s="218" t="s">
        <v>159</v>
      </c>
      <c r="C36" s="157" t="s">
        <v>83</v>
      </c>
      <c r="D36" s="161">
        <f t="shared" si="8"/>
        <v>8</v>
      </c>
      <c r="E36" s="161">
        <f t="shared" si="9"/>
        <v>2</v>
      </c>
      <c r="F36" s="83"/>
      <c r="G36" s="39"/>
      <c r="H36" s="39"/>
      <c r="I36" s="39"/>
      <c r="J36" s="41"/>
      <c r="K36" s="38"/>
      <c r="L36" s="39"/>
      <c r="M36" s="39"/>
      <c r="N36" s="39"/>
      <c r="O36" s="40"/>
      <c r="P36" s="140"/>
      <c r="Q36" s="141"/>
      <c r="R36" s="141"/>
      <c r="S36" s="141"/>
      <c r="T36" s="142"/>
      <c r="U36" s="143"/>
      <c r="V36" s="141"/>
      <c r="W36" s="141"/>
      <c r="X36" s="141"/>
      <c r="Y36" s="144"/>
      <c r="Z36" s="140"/>
      <c r="AA36" s="141"/>
      <c r="AB36" s="141"/>
      <c r="AC36" s="141"/>
      <c r="AD36" s="142"/>
      <c r="AE36" s="38"/>
      <c r="AF36" s="39"/>
      <c r="AG36" s="39"/>
      <c r="AH36" s="39"/>
      <c r="AI36" s="40"/>
      <c r="AJ36" s="38">
        <v>8</v>
      </c>
      <c r="AK36" s="39">
        <v>0</v>
      </c>
      <c r="AL36" s="39">
        <v>0</v>
      </c>
      <c r="AM36" s="39" t="s">
        <v>54</v>
      </c>
      <c r="AN36" s="40">
        <v>2</v>
      </c>
      <c r="AO36" s="43"/>
      <c r="AP36" s="42"/>
      <c r="AQ36" s="85"/>
      <c r="AR36" s="209"/>
    </row>
    <row r="37" spans="1:44" s="9" customFormat="1" ht="12.75" customHeight="1" thickBot="1">
      <c r="A37" s="165" t="s">
        <v>37</v>
      </c>
      <c r="B37" s="292" t="s">
        <v>187</v>
      </c>
      <c r="C37" s="183" t="s">
        <v>84</v>
      </c>
      <c r="D37" s="160">
        <f t="shared" si="8"/>
        <v>12</v>
      </c>
      <c r="E37" s="160">
        <f t="shared" si="9"/>
        <v>4</v>
      </c>
      <c r="F37" s="83"/>
      <c r="G37" s="39"/>
      <c r="H37" s="39"/>
      <c r="I37" s="39"/>
      <c r="J37" s="41"/>
      <c r="K37" s="38"/>
      <c r="L37" s="39"/>
      <c r="M37" s="39"/>
      <c r="N37" s="39"/>
      <c r="O37" s="40"/>
      <c r="P37" s="140">
        <v>4</v>
      </c>
      <c r="Q37" s="141">
        <v>0</v>
      </c>
      <c r="R37" s="141">
        <v>8</v>
      </c>
      <c r="S37" s="141" t="s">
        <v>54</v>
      </c>
      <c r="T37" s="142">
        <v>4</v>
      </c>
      <c r="U37" s="143"/>
      <c r="V37" s="141"/>
      <c r="W37" s="141"/>
      <c r="X37" s="141"/>
      <c r="Y37" s="144"/>
      <c r="Z37" s="140"/>
      <c r="AA37" s="141"/>
      <c r="AB37" s="141"/>
      <c r="AC37" s="141"/>
      <c r="AD37" s="142"/>
      <c r="AE37" s="38"/>
      <c r="AF37" s="39"/>
      <c r="AG37" s="39"/>
      <c r="AH37" s="39"/>
      <c r="AI37" s="40"/>
      <c r="AJ37" s="38"/>
      <c r="AK37" s="39"/>
      <c r="AL37" s="39"/>
      <c r="AM37" s="39"/>
      <c r="AN37" s="40"/>
      <c r="AO37" s="43"/>
      <c r="AP37" s="42"/>
      <c r="AQ37" s="85"/>
      <c r="AR37" s="209"/>
    </row>
    <row r="38" spans="1:44" s="276" customFormat="1" ht="12.75" customHeight="1" thickBot="1">
      <c r="A38" s="318" t="s">
        <v>204</v>
      </c>
      <c r="B38" s="319"/>
      <c r="C38" s="319"/>
      <c r="D38" s="260"/>
      <c r="E38" s="261"/>
      <c r="F38" s="262"/>
      <c r="G38" s="263"/>
      <c r="H38" s="263"/>
      <c r="I38" s="263"/>
      <c r="J38" s="264"/>
      <c r="K38" s="265"/>
      <c r="L38" s="263"/>
      <c r="M38" s="263"/>
      <c r="N38" s="263"/>
      <c r="O38" s="266"/>
      <c r="P38" s="267"/>
      <c r="Q38" s="268"/>
      <c r="R38" s="268"/>
      <c r="S38" s="268"/>
      <c r="T38" s="269"/>
      <c r="U38" s="270"/>
      <c r="V38" s="268"/>
      <c r="W38" s="268"/>
      <c r="X38" s="268"/>
      <c r="Y38" s="271"/>
      <c r="Z38" s="267"/>
      <c r="AA38" s="268"/>
      <c r="AB38" s="268"/>
      <c r="AC38" s="268"/>
      <c r="AD38" s="269"/>
      <c r="AE38" s="265"/>
      <c r="AF38" s="263"/>
      <c r="AG38" s="263"/>
      <c r="AH38" s="263"/>
      <c r="AI38" s="266"/>
      <c r="AJ38" s="265"/>
      <c r="AK38" s="263"/>
      <c r="AL38" s="263"/>
      <c r="AM38" s="263"/>
      <c r="AN38" s="266"/>
      <c r="AO38" s="272"/>
      <c r="AP38" s="273"/>
      <c r="AQ38" s="274"/>
      <c r="AR38" s="275"/>
    </row>
    <row r="39" spans="1:44" s="9" customFormat="1" ht="12.75" customHeight="1" thickBot="1">
      <c r="A39" s="167" t="s">
        <v>38</v>
      </c>
      <c r="B39" s="218" t="s">
        <v>160</v>
      </c>
      <c r="C39" s="166" t="s">
        <v>86</v>
      </c>
      <c r="D39" s="161">
        <f t="shared" si="8"/>
        <v>12</v>
      </c>
      <c r="E39" s="162">
        <f t="shared" si="9"/>
        <v>3</v>
      </c>
      <c r="F39" s="83">
        <v>8</v>
      </c>
      <c r="G39" s="39">
        <v>4</v>
      </c>
      <c r="H39" s="39">
        <v>0</v>
      </c>
      <c r="I39" s="39" t="s">
        <v>54</v>
      </c>
      <c r="J39" s="41">
        <v>3</v>
      </c>
      <c r="K39" s="38"/>
      <c r="L39" s="39"/>
      <c r="M39" s="39"/>
      <c r="N39" s="39"/>
      <c r="O39" s="40"/>
      <c r="P39" s="140"/>
      <c r="Q39" s="141"/>
      <c r="R39" s="141"/>
      <c r="S39" s="141"/>
      <c r="T39" s="142"/>
      <c r="U39" s="143"/>
      <c r="V39" s="141"/>
      <c r="W39" s="141"/>
      <c r="X39" s="141"/>
      <c r="Y39" s="144"/>
      <c r="Z39" s="140"/>
      <c r="AA39" s="141"/>
      <c r="AB39" s="141"/>
      <c r="AC39" s="141"/>
      <c r="AD39" s="142"/>
      <c r="AE39" s="38"/>
      <c r="AF39" s="39"/>
      <c r="AG39" s="39"/>
      <c r="AH39" s="39"/>
      <c r="AI39" s="40"/>
      <c r="AJ39" s="38"/>
      <c r="AK39" s="39"/>
      <c r="AL39" s="39"/>
      <c r="AM39" s="39"/>
      <c r="AN39" s="40"/>
      <c r="AO39" s="45"/>
      <c r="AP39" s="42"/>
      <c r="AQ39" s="85"/>
      <c r="AR39" s="209"/>
    </row>
    <row r="40" spans="1:44" s="9" customFormat="1" ht="12.75" customHeight="1" thickBot="1">
      <c r="A40" s="167" t="s">
        <v>39</v>
      </c>
      <c r="B40" s="218" t="s">
        <v>161</v>
      </c>
      <c r="C40" s="166" t="s">
        <v>85</v>
      </c>
      <c r="D40" s="162">
        <f t="shared" si="8"/>
        <v>12</v>
      </c>
      <c r="E40" s="161">
        <f t="shared" si="9"/>
        <v>3</v>
      </c>
      <c r="F40" s="83"/>
      <c r="G40" s="39"/>
      <c r="H40" s="39"/>
      <c r="I40" s="39"/>
      <c r="J40" s="41"/>
      <c r="K40" s="38">
        <v>8</v>
      </c>
      <c r="L40" s="39">
        <v>0</v>
      </c>
      <c r="M40" s="39">
        <v>4</v>
      </c>
      <c r="N40" s="39" t="s">
        <v>58</v>
      </c>
      <c r="O40" s="40">
        <v>3</v>
      </c>
      <c r="P40" s="140"/>
      <c r="Q40" s="141"/>
      <c r="R40" s="141"/>
      <c r="S40" s="141"/>
      <c r="T40" s="142"/>
      <c r="U40" s="143"/>
      <c r="V40" s="141"/>
      <c r="W40" s="141"/>
      <c r="X40" s="141"/>
      <c r="Y40" s="144"/>
      <c r="Z40" s="140"/>
      <c r="AA40" s="141"/>
      <c r="AB40" s="141"/>
      <c r="AC40" s="141"/>
      <c r="AD40" s="142"/>
      <c r="AE40" s="38"/>
      <c r="AF40" s="39"/>
      <c r="AG40" s="39"/>
      <c r="AH40" s="39"/>
      <c r="AI40" s="40"/>
      <c r="AJ40" s="38"/>
      <c r="AK40" s="39"/>
      <c r="AL40" s="39"/>
      <c r="AM40" s="39"/>
      <c r="AN40" s="40"/>
      <c r="AO40" s="45">
        <v>28</v>
      </c>
      <c r="AP40" s="42"/>
      <c r="AQ40" s="85"/>
      <c r="AR40" s="207" t="s">
        <v>86</v>
      </c>
    </row>
    <row r="41" spans="1:52" s="9" customFormat="1" ht="12.75" customHeight="1" thickBot="1">
      <c r="A41" s="167" t="s">
        <v>40</v>
      </c>
      <c r="B41" s="218" t="s">
        <v>188</v>
      </c>
      <c r="C41" s="157" t="s">
        <v>87</v>
      </c>
      <c r="D41" s="162">
        <f>SUM(F41:AN41)-E41</f>
        <v>12</v>
      </c>
      <c r="E41" s="161">
        <f>J41+O41+T41+Y41+AD41+AI41+AN41</f>
        <v>4</v>
      </c>
      <c r="F41" s="83"/>
      <c r="G41" s="39"/>
      <c r="H41" s="39"/>
      <c r="I41" s="39"/>
      <c r="J41" s="41"/>
      <c r="K41" s="190">
        <v>8</v>
      </c>
      <c r="L41" s="191">
        <v>0</v>
      </c>
      <c r="M41" s="191">
        <v>4</v>
      </c>
      <c r="N41" s="191" t="s">
        <v>54</v>
      </c>
      <c r="O41" s="192">
        <v>4</v>
      </c>
      <c r="P41" s="143"/>
      <c r="Q41" s="141"/>
      <c r="R41" s="141"/>
      <c r="S41" s="141"/>
      <c r="T41" s="144"/>
      <c r="U41" s="188"/>
      <c r="V41" s="182"/>
      <c r="W41" s="182"/>
      <c r="X41" s="182"/>
      <c r="Y41" s="189"/>
      <c r="Z41" s="140"/>
      <c r="AA41" s="141"/>
      <c r="AB41" s="141"/>
      <c r="AC41" s="141"/>
      <c r="AD41" s="142"/>
      <c r="AE41" s="38"/>
      <c r="AF41" s="39"/>
      <c r="AG41" s="39"/>
      <c r="AH41" s="39"/>
      <c r="AI41" s="40"/>
      <c r="AJ41" s="38"/>
      <c r="AK41" s="39"/>
      <c r="AL41" s="39"/>
      <c r="AM41" s="39"/>
      <c r="AN41" s="40"/>
      <c r="AO41" s="45">
        <v>25</v>
      </c>
      <c r="AP41" s="42"/>
      <c r="AQ41" s="85"/>
      <c r="AR41" s="207" t="s">
        <v>82</v>
      </c>
      <c r="AY41" s="10"/>
      <c r="AZ41" s="10"/>
    </row>
    <row r="42" spans="1:52" s="233" customFormat="1" ht="25.5" customHeight="1" thickBot="1">
      <c r="A42" s="217" t="s">
        <v>41</v>
      </c>
      <c r="B42" s="218" t="s">
        <v>189</v>
      </c>
      <c r="C42" s="219" t="s">
        <v>88</v>
      </c>
      <c r="D42" s="220">
        <f>SUM(F42:AN42)-E42</f>
        <v>16</v>
      </c>
      <c r="E42" s="221">
        <f>J42+O42+T42+Y42+AD42+AI42+AN42</f>
        <v>6</v>
      </c>
      <c r="F42" s="201"/>
      <c r="G42" s="200"/>
      <c r="H42" s="200"/>
      <c r="I42" s="200"/>
      <c r="J42" s="222"/>
      <c r="K42" s="223"/>
      <c r="L42" s="224"/>
      <c r="M42" s="224"/>
      <c r="N42" s="224"/>
      <c r="O42" s="225"/>
      <c r="P42" s="226">
        <v>8</v>
      </c>
      <c r="Q42" s="227">
        <v>0</v>
      </c>
      <c r="R42" s="227">
        <v>8</v>
      </c>
      <c r="S42" s="227" t="s">
        <v>59</v>
      </c>
      <c r="T42" s="304">
        <v>6</v>
      </c>
      <c r="U42" s="305"/>
      <c r="V42" s="306"/>
      <c r="W42" s="306"/>
      <c r="X42" s="306"/>
      <c r="Y42" s="307"/>
      <c r="Z42" s="228"/>
      <c r="AA42" s="227"/>
      <c r="AB42" s="227"/>
      <c r="AC42" s="227"/>
      <c r="AD42" s="229"/>
      <c r="AE42" s="230"/>
      <c r="AF42" s="200"/>
      <c r="AG42" s="200"/>
      <c r="AH42" s="200"/>
      <c r="AI42" s="231"/>
      <c r="AJ42" s="230"/>
      <c r="AK42" s="200"/>
      <c r="AL42" s="200"/>
      <c r="AM42" s="200"/>
      <c r="AN42" s="231"/>
      <c r="AO42" s="196">
        <v>1</v>
      </c>
      <c r="AP42" s="232">
        <v>6</v>
      </c>
      <c r="AQ42" s="197">
        <v>30</v>
      </c>
      <c r="AR42" s="211" t="s">
        <v>174</v>
      </c>
      <c r="AY42" s="234"/>
      <c r="AZ42" s="234"/>
    </row>
    <row r="43" spans="1:44" s="9" customFormat="1" ht="12.75" customHeight="1" thickBot="1">
      <c r="A43" s="167" t="s">
        <v>42</v>
      </c>
      <c r="B43" s="293" t="s">
        <v>190</v>
      </c>
      <c r="C43" s="168" t="s">
        <v>89</v>
      </c>
      <c r="D43" s="161">
        <f t="shared" si="8"/>
        <v>16</v>
      </c>
      <c r="E43" s="162">
        <f t="shared" si="9"/>
        <v>5</v>
      </c>
      <c r="F43" s="83"/>
      <c r="G43" s="39"/>
      <c r="H43" s="39"/>
      <c r="I43" s="39"/>
      <c r="J43" s="41"/>
      <c r="K43" s="38"/>
      <c r="L43" s="39"/>
      <c r="M43" s="39"/>
      <c r="N43" s="39"/>
      <c r="O43" s="40"/>
      <c r="P43" s="140">
        <v>12</v>
      </c>
      <c r="Q43" s="141">
        <v>4</v>
      </c>
      <c r="R43" s="141">
        <v>0</v>
      </c>
      <c r="S43" s="141" t="s">
        <v>54</v>
      </c>
      <c r="T43" s="142">
        <v>5</v>
      </c>
      <c r="U43" s="143"/>
      <c r="V43" s="141"/>
      <c r="W43" s="141"/>
      <c r="X43" s="141"/>
      <c r="Y43" s="144"/>
      <c r="Z43" s="140"/>
      <c r="AA43" s="141"/>
      <c r="AB43" s="141"/>
      <c r="AC43" s="141"/>
      <c r="AD43" s="142"/>
      <c r="AE43" s="38"/>
      <c r="AF43" s="39"/>
      <c r="AG43" s="39"/>
      <c r="AH43" s="39"/>
      <c r="AI43" s="40"/>
      <c r="AJ43" s="38"/>
      <c r="AK43" s="39"/>
      <c r="AL43" s="39"/>
      <c r="AM43" s="39"/>
      <c r="AN43" s="40"/>
      <c r="AO43" s="45">
        <v>30</v>
      </c>
      <c r="AP43" s="42"/>
      <c r="AQ43" s="85"/>
      <c r="AR43" s="207" t="s">
        <v>87</v>
      </c>
    </row>
    <row r="44" spans="1:44" s="9" customFormat="1" ht="12.75" customHeight="1" thickBot="1">
      <c r="A44" s="167" t="s">
        <v>43</v>
      </c>
      <c r="B44" s="294" t="s">
        <v>191</v>
      </c>
      <c r="C44" s="169" t="s">
        <v>90</v>
      </c>
      <c r="D44" s="161">
        <f t="shared" si="8"/>
        <v>20</v>
      </c>
      <c r="E44" s="162">
        <f t="shared" si="9"/>
        <v>5</v>
      </c>
      <c r="F44" s="83"/>
      <c r="G44" s="39"/>
      <c r="H44" s="39"/>
      <c r="I44" s="39"/>
      <c r="J44" s="41"/>
      <c r="K44" s="38"/>
      <c r="L44" s="39"/>
      <c r="M44" s="39"/>
      <c r="N44" s="39"/>
      <c r="O44" s="40"/>
      <c r="P44" s="140"/>
      <c r="Q44" s="141"/>
      <c r="R44" s="141"/>
      <c r="S44" s="141"/>
      <c r="T44" s="142"/>
      <c r="U44" s="143">
        <v>12</v>
      </c>
      <c r="V44" s="141">
        <v>8</v>
      </c>
      <c r="W44" s="141">
        <v>0</v>
      </c>
      <c r="X44" s="141" t="s">
        <v>58</v>
      </c>
      <c r="Y44" s="144">
        <v>5</v>
      </c>
      <c r="Z44" s="140"/>
      <c r="AA44" s="141"/>
      <c r="AB44" s="141"/>
      <c r="AC44" s="141"/>
      <c r="AD44" s="142"/>
      <c r="AE44" s="38"/>
      <c r="AF44" s="39"/>
      <c r="AG44" s="39"/>
      <c r="AH44" s="39"/>
      <c r="AI44" s="40"/>
      <c r="AJ44" s="38"/>
      <c r="AK44" s="39"/>
      <c r="AL44" s="39"/>
      <c r="AM44" s="39"/>
      <c r="AN44" s="40"/>
      <c r="AO44" s="45">
        <v>32</v>
      </c>
      <c r="AP44" s="42"/>
      <c r="AQ44" s="85"/>
      <c r="AR44" s="207" t="s">
        <v>89</v>
      </c>
    </row>
    <row r="45" spans="1:44" s="9" customFormat="1" ht="12.75" customHeight="1" thickBot="1">
      <c r="A45" s="167" t="s">
        <v>44</v>
      </c>
      <c r="B45" s="218" t="s">
        <v>162</v>
      </c>
      <c r="C45" s="157" t="s">
        <v>91</v>
      </c>
      <c r="D45" s="161">
        <f t="shared" si="8"/>
        <v>12</v>
      </c>
      <c r="E45" s="162">
        <f t="shared" si="9"/>
        <v>4</v>
      </c>
      <c r="F45" s="83"/>
      <c r="G45" s="39"/>
      <c r="H45" s="39"/>
      <c r="I45" s="39"/>
      <c r="J45" s="41"/>
      <c r="K45" s="38"/>
      <c r="L45" s="39"/>
      <c r="M45" s="39"/>
      <c r="N45" s="39"/>
      <c r="O45" s="40"/>
      <c r="P45" s="140">
        <v>8</v>
      </c>
      <c r="Q45" s="141">
        <v>0</v>
      </c>
      <c r="R45" s="141">
        <v>4</v>
      </c>
      <c r="S45" s="141" t="s">
        <v>54</v>
      </c>
      <c r="T45" s="142">
        <v>4</v>
      </c>
      <c r="U45" s="143"/>
      <c r="V45" s="141"/>
      <c r="W45" s="141"/>
      <c r="X45" s="141"/>
      <c r="Y45" s="144"/>
      <c r="Z45" s="140"/>
      <c r="AA45" s="141"/>
      <c r="AB45" s="141"/>
      <c r="AC45" s="141"/>
      <c r="AD45" s="142"/>
      <c r="AE45" s="38"/>
      <c r="AF45" s="39"/>
      <c r="AG45" s="39"/>
      <c r="AH45" s="39"/>
      <c r="AI45" s="40"/>
      <c r="AJ45" s="38"/>
      <c r="AK45" s="39"/>
      <c r="AL45" s="39"/>
      <c r="AM45" s="39"/>
      <c r="AN45" s="40"/>
      <c r="AO45" s="43">
        <v>11</v>
      </c>
      <c r="AP45" s="42"/>
      <c r="AQ45" s="85"/>
      <c r="AR45" s="207" t="s">
        <v>72</v>
      </c>
    </row>
    <row r="46" spans="1:44" s="9" customFormat="1" ht="12.75" customHeight="1" thickBot="1">
      <c r="A46" s="167" t="s">
        <v>45</v>
      </c>
      <c r="B46" s="218" t="s">
        <v>163</v>
      </c>
      <c r="C46" s="157" t="s">
        <v>92</v>
      </c>
      <c r="D46" s="161">
        <f t="shared" si="8"/>
        <v>16</v>
      </c>
      <c r="E46" s="162">
        <f t="shared" si="9"/>
        <v>4</v>
      </c>
      <c r="F46" s="83"/>
      <c r="G46" s="39"/>
      <c r="H46" s="39"/>
      <c r="I46" s="39"/>
      <c r="J46" s="41"/>
      <c r="K46" s="38"/>
      <c r="L46" s="39"/>
      <c r="M46" s="39"/>
      <c r="N46" s="39"/>
      <c r="O46" s="40"/>
      <c r="P46" s="140"/>
      <c r="Q46" s="141"/>
      <c r="R46" s="141"/>
      <c r="S46" s="141"/>
      <c r="T46" s="142"/>
      <c r="U46" s="143">
        <v>12</v>
      </c>
      <c r="V46" s="141">
        <v>0</v>
      </c>
      <c r="W46" s="141">
        <v>4</v>
      </c>
      <c r="X46" s="141" t="s">
        <v>58</v>
      </c>
      <c r="Y46" s="144">
        <v>4</v>
      </c>
      <c r="Z46" s="140"/>
      <c r="AA46" s="141"/>
      <c r="AB46" s="141"/>
      <c r="AC46" s="141"/>
      <c r="AD46" s="142"/>
      <c r="AE46" s="38"/>
      <c r="AF46" s="39"/>
      <c r="AG46" s="39"/>
      <c r="AH46" s="39"/>
      <c r="AI46" s="40"/>
      <c r="AJ46" s="38"/>
      <c r="AK46" s="39"/>
      <c r="AL46" s="39"/>
      <c r="AM46" s="39"/>
      <c r="AN46" s="40"/>
      <c r="AO46" s="45">
        <v>34</v>
      </c>
      <c r="AP46" s="42"/>
      <c r="AQ46" s="85"/>
      <c r="AR46" s="207" t="s">
        <v>91</v>
      </c>
    </row>
    <row r="47" spans="1:44" s="9" customFormat="1" ht="12.75" customHeight="1" thickBot="1">
      <c r="A47" s="167" t="s">
        <v>46</v>
      </c>
      <c r="B47" s="218" t="s">
        <v>164</v>
      </c>
      <c r="C47" s="164" t="s">
        <v>140</v>
      </c>
      <c r="D47" s="170">
        <f>SUM(F47:AN47)-E47</f>
        <v>12</v>
      </c>
      <c r="E47" s="163">
        <f>J47+O47+T47+Y47+AD47+AI47+AN47</f>
        <v>3</v>
      </c>
      <c r="F47" s="83"/>
      <c r="G47" s="39"/>
      <c r="H47" s="39"/>
      <c r="I47" s="39"/>
      <c r="J47" s="41"/>
      <c r="K47" s="38"/>
      <c r="L47" s="39"/>
      <c r="M47" s="39"/>
      <c r="N47" s="39"/>
      <c r="O47" s="40"/>
      <c r="P47" s="140"/>
      <c r="Q47" s="141"/>
      <c r="R47" s="141"/>
      <c r="S47" s="141"/>
      <c r="T47" s="142"/>
      <c r="U47" s="143">
        <v>12</v>
      </c>
      <c r="V47" s="141">
        <v>0</v>
      </c>
      <c r="W47" s="141">
        <v>0</v>
      </c>
      <c r="X47" s="141" t="s">
        <v>54</v>
      </c>
      <c r="Y47" s="144">
        <v>3</v>
      </c>
      <c r="Z47" s="140"/>
      <c r="AA47" s="141"/>
      <c r="AB47" s="141"/>
      <c r="AC47" s="141"/>
      <c r="AD47" s="142"/>
      <c r="AE47" s="38"/>
      <c r="AF47" s="39"/>
      <c r="AG47" s="39"/>
      <c r="AH47" s="39"/>
      <c r="AI47" s="40"/>
      <c r="AJ47" s="38"/>
      <c r="AK47" s="39"/>
      <c r="AL47" s="39"/>
      <c r="AM47" s="39"/>
      <c r="AN47" s="40"/>
      <c r="AO47" s="45">
        <v>11</v>
      </c>
      <c r="AP47" s="145"/>
      <c r="AQ47" s="146"/>
      <c r="AR47" s="207" t="s">
        <v>72</v>
      </c>
    </row>
    <row r="48" spans="1:44" s="9" customFormat="1" ht="12.75" customHeight="1" thickBot="1">
      <c r="A48" s="167" t="s">
        <v>47</v>
      </c>
      <c r="B48" s="218" t="s">
        <v>165</v>
      </c>
      <c r="C48" s="164" t="s">
        <v>141</v>
      </c>
      <c r="D48" s="170">
        <f t="shared" si="8"/>
        <v>16</v>
      </c>
      <c r="E48" s="163">
        <f t="shared" si="9"/>
        <v>3</v>
      </c>
      <c r="F48" s="83"/>
      <c r="G48" s="39"/>
      <c r="H48" s="39"/>
      <c r="I48" s="39"/>
      <c r="J48" s="41"/>
      <c r="K48" s="38"/>
      <c r="L48" s="39"/>
      <c r="M48" s="39"/>
      <c r="N48" s="39"/>
      <c r="O48" s="40"/>
      <c r="P48" s="140"/>
      <c r="Q48" s="141"/>
      <c r="R48" s="141"/>
      <c r="S48" s="141"/>
      <c r="T48" s="142"/>
      <c r="U48" s="143"/>
      <c r="V48" s="141"/>
      <c r="W48" s="141"/>
      <c r="X48" s="141"/>
      <c r="Y48" s="144"/>
      <c r="Z48" s="140">
        <v>12</v>
      </c>
      <c r="AA48" s="141">
        <v>0</v>
      </c>
      <c r="AB48" s="141">
        <v>4</v>
      </c>
      <c r="AC48" s="141" t="s">
        <v>58</v>
      </c>
      <c r="AD48" s="142">
        <v>3</v>
      </c>
      <c r="AE48" s="38"/>
      <c r="AF48" s="39"/>
      <c r="AG48" s="39"/>
      <c r="AH48" s="39"/>
      <c r="AI48" s="40"/>
      <c r="AJ48" s="38"/>
      <c r="AK48" s="39"/>
      <c r="AL48" s="39"/>
      <c r="AM48" s="39"/>
      <c r="AN48" s="40"/>
      <c r="AO48" s="45">
        <v>36</v>
      </c>
      <c r="AP48" s="145"/>
      <c r="AQ48" s="146"/>
      <c r="AR48" s="207" t="s">
        <v>140</v>
      </c>
    </row>
    <row r="49" spans="1:44" s="9" customFormat="1" ht="12.75" customHeight="1" thickBot="1" thickTop="1">
      <c r="A49" s="316" t="s">
        <v>132</v>
      </c>
      <c r="B49" s="317"/>
      <c r="C49" s="317"/>
      <c r="D49" s="73">
        <f>SUM(F49:AN49)-E49</f>
        <v>32</v>
      </c>
      <c r="E49" s="74">
        <f>J49+O49+T49+Y49+AD49+AI49+AN49</f>
        <v>10</v>
      </c>
      <c r="F49" s="11">
        <f aca="true" t="shared" si="10" ref="F49:T49">F50+F51+F52+F53</f>
        <v>0</v>
      </c>
      <c r="G49" s="11">
        <f t="shared" si="10"/>
        <v>0</v>
      </c>
      <c r="H49" s="11">
        <f t="shared" si="10"/>
        <v>0</v>
      </c>
      <c r="I49" s="11"/>
      <c r="J49" s="11">
        <f t="shared" si="10"/>
        <v>0</v>
      </c>
      <c r="K49" s="11">
        <f t="shared" si="10"/>
        <v>0</v>
      </c>
      <c r="L49" s="11">
        <f t="shared" si="10"/>
        <v>0</v>
      </c>
      <c r="M49" s="11">
        <f t="shared" si="10"/>
        <v>0</v>
      </c>
      <c r="N49" s="11"/>
      <c r="O49" s="11">
        <f t="shared" si="10"/>
        <v>0</v>
      </c>
      <c r="P49" s="11">
        <f t="shared" si="10"/>
        <v>8</v>
      </c>
      <c r="Q49" s="11">
        <f t="shared" si="10"/>
        <v>0</v>
      </c>
      <c r="R49" s="11">
        <f t="shared" si="10"/>
        <v>0</v>
      </c>
      <c r="S49" s="11"/>
      <c r="T49" s="11">
        <f t="shared" si="10"/>
        <v>2</v>
      </c>
      <c r="U49" s="11">
        <f>U50+U51+U52+U53</f>
        <v>0</v>
      </c>
      <c r="V49" s="11">
        <f>V50+V51+V52+V53</f>
        <v>0</v>
      </c>
      <c r="W49" s="11">
        <f>W50+W51+W52+W53</f>
        <v>0</v>
      </c>
      <c r="X49" s="11"/>
      <c r="Y49" s="11">
        <f>Y50+Y51+Y52+Y53</f>
        <v>0</v>
      </c>
      <c r="Z49" s="11">
        <f>Z50+Z51+Z52+Z53</f>
        <v>0</v>
      </c>
      <c r="AA49" s="11">
        <f>AA50+AA51+AA52+AA53</f>
        <v>0</v>
      </c>
      <c r="AB49" s="11">
        <f>AB50+AB51+AB52+AB53</f>
        <v>0</v>
      </c>
      <c r="AC49" s="11"/>
      <c r="AD49" s="11">
        <f>AD50+AD51+AD52+AD53</f>
        <v>0</v>
      </c>
      <c r="AE49" s="11">
        <f>AE50+AE51+AE52+AE53</f>
        <v>8</v>
      </c>
      <c r="AF49" s="11">
        <f>AF50+AF51+AF52+AF53</f>
        <v>0</v>
      </c>
      <c r="AG49" s="11">
        <f>AG50+AG51+AG52+AG53</f>
        <v>0</v>
      </c>
      <c r="AH49" s="11"/>
      <c r="AI49" s="11">
        <f>AI50+AI51+AI52+AI53</f>
        <v>2</v>
      </c>
      <c r="AJ49" s="11">
        <f>AJ50+AJ51+AJ52+AJ53</f>
        <v>16</v>
      </c>
      <c r="AK49" s="11">
        <f>AK50+AK51+AK52+AK53</f>
        <v>0</v>
      </c>
      <c r="AL49" s="11">
        <f>AL50+AL51+AL52+AL53</f>
        <v>0</v>
      </c>
      <c r="AM49" s="11"/>
      <c r="AN49" s="11">
        <f>AN50+AN51+AN52+AN53</f>
        <v>6</v>
      </c>
      <c r="AO49" s="11"/>
      <c r="AP49" s="17"/>
      <c r="AQ49" s="26"/>
      <c r="AR49" s="98"/>
    </row>
    <row r="50" spans="1:44" s="9" customFormat="1" ht="12.75" customHeight="1" thickBot="1" thickTop="1">
      <c r="A50" s="19" t="s">
        <v>48</v>
      </c>
      <c r="B50" s="218"/>
      <c r="C50" s="166" t="s">
        <v>124</v>
      </c>
      <c r="D50" s="158">
        <f>SUM(F50:AN50)-E50</f>
        <v>8</v>
      </c>
      <c r="E50" s="158">
        <f>J50+O50+T50+Y50+AD50+AI50+AN50</f>
        <v>2</v>
      </c>
      <c r="F50" s="83"/>
      <c r="G50" s="39"/>
      <c r="H50" s="39"/>
      <c r="I50" s="39"/>
      <c r="J50" s="41"/>
      <c r="K50" s="38"/>
      <c r="L50" s="39"/>
      <c r="M50" s="39"/>
      <c r="N50" s="39"/>
      <c r="O50" s="40"/>
      <c r="P50" s="140">
        <v>8</v>
      </c>
      <c r="Q50" s="141">
        <v>0</v>
      </c>
      <c r="R50" s="141">
        <v>0</v>
      </c>
      <c r="S50" s="141" t="s">
        <v>54</v>
      </c>
      <c r="T50" s="147">
        <v>2</v>
      </c>
      <c r="U50" s="83"/>
      <c r="V50" s="39"/>
      <c r="W50" s="39"/>
      <c r="X50" s="39"/>
      <c r="Y50" s="41"/>
      <c r="Z50" s="38"/>
      <c r="AA50" s="39"/>
      <c r="AB50" s="39"/>
      <c r="AC50" s="39"/>
      <c r="AD50" s="40"/>
      <c r="AE50" s="83"/>
      <c r="AF50" s="39"/>
      <c r="AG50" s="39"/>
      <c r="AH50" s="39"/>
      <c r="AI50" s="40"/>
      <c r="AJ50" s="83"/>
      <c r="AK50" s="39"/>
      <c r="AL50" s="39"/>
      <c r="AM50" s="39"/>
      <c r="AN50" s="40"/>
      <c r="AO50" s="62"/>
      <c r="AP50" s="148"/>
      <c r="AQ50" s="148"/>
      <c r="AR50" s="98"/>
    </row>
    <row r="51" spans="1:44" s="9" customFormat="1" ht="12.75" customHeight="1" thickBot="1">
      <c r="A51" s="19" t="s">
        <v>49</v>
      </c>
      <c r="B51" s="218"/>
      <c r="C51" s="166" t="s">
        <v>125</v>
      </c>
      <c r="D51" s="161">
        <f>SUM(F51:AN51)-E51</f>
        <v>8</v>
      </c>
      <c r="E51" s="161">
        <f>J51+O51+T51+Y51+AD51+AI51+AN51</f>
        <v>2</v>
      </c>
      <c r="F51" s="83"/>
      <c r="G51" s="39"/>
      <c r="H51" s="39"/>
      <c r="I51" s="39"/>
      <c r="J51" s="41"/>
      <c r="K51" s="38"/>
      <c r="L51" s="39"/>
      <c r="M51" s="39"/>
      <c r="N51" s="39"/>
      <c r="O51" s="40"/>
      <c r="P51" s="140"/>
      <c r="Q51" s="141"/>
      <c r="R51" s="141"/>
      <c r="S51" s="141"/>
      <c r="T51" s="144"/>
      <c r="U51" s="83"/>
      <c r="V51" s="39"/>
      <c r="W51" s="39"/>
      <c r="X51" s="39"/>
      <c r="Y51" s="41"/>
      <c r="Z51" s="38"/>
      <c r="AA51" s="39"/>
      <c r="AB51" s="39"/>
      <c r="AC51" s="39"/>
      <c r="AD51" s="40"/>
      <c r="AE51" s="83">
        <v>8</v>
      </c>
      <c r="AF51" s="39">
        <v>0</v>
      </c>
      <c r="AG51" s="39">
        <v>0</v>
      </c>
      <c r="AH51" s="39" t="s">
        <v>54</v>
      </c>
      <c r="AI51" s="40">
        <v>2</v>
      </c>
      <c r="AJ51" s="83"/>
      <c r="AK51" s="39"/>
      <c r="AL51" s="39"/>
      <c r="AM51" s="39"/>
      <c r="AN51" s="40"/>
      <c r="AO51" s="59"/>
      <c r="AP51" s="12"/>
      <c r="AQ51" s="12"/>
      <c r="AR51" s="98"/>
    </row>
    <row r="52" spans="1:44" s="9" customFormat="1" ht="12.75" customHeight="1" thickBot="1">
      <c r="A52" s="19" t="s">
        <v>50</v>
      </c>
      <c r="B52" s="218"/>
      <c r="C52" s="166" t="s">
        <v>126</v>
      </c>
      <c r="D52" s="161">
        <f>SUM(F52:AN52)-E52</f>
        <v>8</v>
      </c>
      <c r="E52" s="161">
        <f>J52+O52+T52+Y52+AD52+AI52+AN52</f>
        <v>3</v>
      </c>
      <c r="F52" s="83"/>
      <c r="G52" s="39"/>
      <c r="H52" s="39"/>
      <c r="I52" s="39"/>
      <c r="J52" s="41"/>
      <c r="K52" s="38"/>
      <c r="L52" s="39"/>
      <c r="M52" s="39"/>
      <c r="N52" s="39"/>
      <c r="O52" s="40"/>
      <c r="P52" s="140"/>
      <c r="Q52" s="141"/>
      <c r="R52" s="141"/>
      <c r="S52" s="141"/>
      <c r="T52" s="144"/>
      <c r="U52" s="83"/>
      <c r="V52" s="39"/>
      <c r="W52" s="39"/>
      <c r="X52" s="39"/>
      <c r="Y52" s="41"/>
      <c r="Z52" s="38"/>
      <c r="AA52" s="39"/>
      <c r="AB52" s="39"/>
      <c r="AC52" s="39"/>
      <c r="AD52" s="40"/>
      <c r="AE52" s="83"/>
      <c r="AF52" s="39"/>
      <c r="AG52" s="39"/>
      <c r="AH52" s="39"/>
      <c r="AI52" s="40"/>
      <c r="AJ52" s="83">
        <v>8</v>
      </c>
      <c r="AK52" s="39">
        <v>0</v>
      </c>
      <c r="AL52" s="39">
        <v>0</v>
      </c>
      <c r="AM52" s="39" t="s">
        <v>54</v>
      </c>
      <c r="AN52" s="40">
        <v>3</v>
      </c>
      <c r="AO52" s="59"/>
      <c r="AP52" s="12"/>
      <c r="AQ52" s="12"/>
      <c r="AR52" s="98"/>
    </row>
    <row r="53" spans="1:44" s="9" customFormat="1" ht="12.75" customHeight="1" thickBot="1">
      <c r="A53" s="19" t="s">
        <v>99</v>
      </c>
      <c r="B53" s="218"/>
      <c r="C53" s="171" t="s">
        <v>127</v>
      </c>
      <c r="D53" s="161">
        <f>SUM(F53:AN53)-E53</f>
        <v>8</v>
      </c>
      <c r="E53" s="161">
        <f>J53+O53+T53+Y53+AD53+AI53+AN53</f>
        <v>3</v>
      </c>
      <c r="F53" s="83"/>
      <c r="G53" s="39"/>
      <c r="H53" s="39"/>
      <c r="I53" s="39"/>
      <c r="J53" s="41"/>
      <c r="K53" s="38"/>
      <c r="L53" s="39"/>
      <c r="M53" s="39"/>
      <c r="N53" s="39"/>
      <c r="O53" s="40"/>
      <c r="P53" s="140"/>
      <c r="Q53" s="141"/>
      <c r="R53" s="141"/>
      <c r="S53" s="141"/>
      <c r="T53" s="149"/>
      <c r="U53" s="89"/>
      <c r="V53" s="88"/>
      <c r="W53" s="88"/>
      <c r="X53" s="88"/>
      <c r="Y53" s="6"/>
      <c r="Z53" s="90"/>
      <c r="AA53" s="6"/>
      <c r="AB53" s="88"/>
      <c r="AC53" s="88"/>
      <c r="AD53" s="6"/>
      <c r="AE53" s="90"/>
      <c r="AF53" s="88"/>
      <c r="AG53" s="88"/>
      <c r="AH53" s="88"/>
      <c r="AI53" s="6"/>
      <c r="AJ53" s="84">
        <v>8</v>
      </c>
      <c r="AK53" s="39">
        <v>0</v>
      </c>
      <c r="AL53" s="39">
        <v>0</v>
      </c>
      <c r="AM53" s="39" t="s">
        <v>54</v>
      </c>
      <c r="AN53" s="40">
        <v>3</v>
      </c>
      <c r="AO53" s="59"/>
      <c r="AP53" s="12"/>
      <c r="AQ53" s="12"/>
      <c r="AR53" s="98"/>
    </row>
    <row r="54" spans="1:44" s="9" customFormat="1" ht="12.75" customHeight="1" thickBot="1">
      <c r="A54" s="320" t="s">
        <v>138</v>
      </c>
      <c r="B54" s="321"/>
      <c r="C54" s="322"/>
      <c r="D54" s="15">
        <f>D27+D20+D8+D49</f>
        <v>532</v>
      </c>
      <c r="E54" s="15">
        <f>E27+E20+E8+E49</f>
        <v>147</v>
      </c>
      <c r="F54" s="15">
        <f>F27+F20+F8+F49</f>
        <v>88</v>
      </c>
      <c r="G54" s="15">
        <f>G27+G20+G8+G49</f>
        <v>20</v>
      </c>
      <c r="H54" s="15">
        <f>H27+H20+H8+H49</f>
        <v>0</v>
      </c>
      <c r="I54" s="15"/>
      <c r="J54" s="15">
        <f>J27+J20+J8+J49</f>
        <v>30</v>
      </c>
      <c r="K54" s="15">
        <f>K27+K20+K8+K49</f>
        <v>76</v>
      </c>
      <c r="L54" s="15">
        <f>L27+L20+L8+L49</f>
        <v>16</v>
      </c>
      <c r="M54" s="15">
        <f>M27+M20+M8+M49</f>
        <v>20</v>
      </c>
      <c r="N54" s="15"/>
      <c r="O54" s="15">
        <f>O27+O20+O8+O49</f>
        <v>30</v>
      </c>
      <c r="P54" s="15">
        <f>P27+P20+P8+P49</f>
        <v>80</v>
      </c>
      <c r="Q54" s="15">
        <f>Q27+Q20+Q8+Q49</f>
        <v>4</v>
      </c>
      <c r="R54" s="15">
        <f>R27+R20+R8+R49</f>
        <v>24</v>
      </c>
      <c r="S54" s="15"/>
      <c r="T54" s="15">
        <f>T27+T20+T8+T49</f>
        <v>34</v>
      </c>
      <c r="U54" s="193">
        <f>U27+U20+U8+U49</f>
        <v>100</v>
      </c>
      <c r="V54" s="15">
        <f>V27+V20+V8+V49</f>
        <v>8</v>
      </c>
      <c r="W54" s="15">
        <f>W27+W20+W8+W49</f>
        <v>8</v>
      </c>
      <c r="X54" s="15"/>
      <c r="Y54" s="15">
        <f>Y27+Y20+Y8+Y49</f>
        <v>29</v>
      </c>
      <c r="Z54" s="15">
        <f>Z27+Z20+Z8+Z49</f>
        <v>32</v>
      </c>
      <c r="AA54" s="15">
        <f>AA27+AA20+AA8+AA49</f>
        <v>0</v>
      </c>
      <c r="AB54" s="15">
        <f>AB27+AB20+AB8+AB49</f>
        <v>8</v>
      </c>
      <c r="AC54" s="15"/>
      <c r="AD54" s="15">
        <f>AD27+AD20+AD8+AD49</f>
        <v>10</v>
      </c>
      <c r="AE54" s="15">
        <f>AE27+AE20+AE8+AE49</f>
        <v>16</v>
      </c>
      <c r="AF54" s="15">
        <f>AF27+AF20+AF8+AF49</f>
        <v>0</v>
      </c>
      <c r="AG54" s="15">
        <f>AG27+AG20+AG8+AG49</f>
        <v>0</v>
      </c>
      <c r="AH54" s="15"/>
      <c r="AI54" s="15">
        <f>AI27+AI20+AI8+AI49</f>
        <v>4</v>
      </c>
      <c r="AJ54" s="15">
        <f>AJ27+AJ20+AJ8+AJ49</f>
        <v>32</v>
      </c>
      <c r="AK54" s="15">
        <f>AK27+AK20+AK8+AK49</f>
        <v>0</v>
      </c>
      <c r="AL54" s="15">
        <f>AL27+AL20+AL8+AL49</f>
        <v>0</v>
      </c>
      <c r="AM54" s="15"/>
      <c r="AN54" s="75">
        <f>AN27+AN20+AN8+AN49</f>
        <v>10</v>
      </c>
      <c r="AO54" s="12"/>
      <c r="AP54" s="12"/>
      <c r="AQ54" s="12"/>
      <c r="AR54" s="98"/>
    </row>
    <row r="55" spans="1:44" s="9" customFormat="1" ht="12.75" customHeight="1">
      <c r="A55" s="10"/>
      <c r="B55" s="295"/>
      <c r="C55" s="152" t="s">
        <v>51</v>
      </c>
      <c r="D55" s="151"/>
      <c r="E55" s="71"/>
      <c r="F55" s="151"/>
      <c r="G55" s="77"/>
      <c r="H55" s="77"/>
      <c r="I55" s="77">
        <f>COUNTIF(I9:I54,"s")</f>
        <v>0</v>
      </c>
      <c r="J55" s="77"/>
      <c r="K55" s="77"/>
      <c r="L55" s="77"/>
      <c r="M55" s="77"/>
      <c r="N55" s="77">
        <f>COUNTIF(N9:N54,"s")</f>
        <v>1</v>
      </c>
      <c r="O55" s="77"/>
      <c r="P55" s="77"/>
      <c r="Q55" s="77"/>
      <c r="R55" s="77"/>
      <c r="S55" s="77">
        <f>COUNTIF(S9:S54,"s")</f>
        <v>1</v>
      </c>
      <c r="T55" s="77"/>
      <c r="U55" s="77"/>
      <c r="V55" s="77"/>
      <c r="W55" s="77"/>
      <c r="X55" s="77">
        <f>COUNTIF(X9:X54,"s")</f>
        <v>0</v>
      </c>
      <c r="Y55" s="77"/>
      <c r="Z55" s="77"/>
      <c r="AA55" s="77"/>
      <c r="AB55" s="77"/>
      <c r="AC55" s="77">
        <f>COUNTIF(AC9:AC54,"s")</f>
        <v>0</v>
      </c>
      <c r="AD55" s="77"/>
      <c r="AE55" s="77"/>
      <c r="AF55" s="77"/>
      <c r="AG55" s="77"/>
      <c r="AH55" s="77">
        <f>COUNTIF(AH9:AH54,"s")</f>
        <v>0</v>
      </c>
      <c r="AI55" s="77"/>
      <c r="AJ55" s="77"/>
      <c r="AK55" s="77"/>
      <c r="AL55" s="77"/>
      <c r="AM55" s="77">
        <f>COUNTIF(AM9:AM54,"s")</f>
        <v>0</v>
      </c>
      <c r="AN55" s="71"/>
      <c r="AO55" s="12"/>
      <c r="AP55" s="12"/>
      <c r="AQ55" s="12"/>
      <c r="AR55" s="98"/>
    </row>
    <row r="56" spans="1:44" s="9" customFormat="1" ht="12.75" customHeight="1">
      <c r="A56" s="10"/>
      <c r="B56" s="295"/>
      <c r="C56" s="153" t="s">
        <v>52</v>
      </c>
      <c r="D56" s="66"/>
      <c r="E56" s="67"/>
      <c r="F56" s="66"/>
      <c r="G56" s="8"/>
      <c r="H56" s="8"/>
      <c r="I56" s="8">
        <f>COUNTIF(I9:I54,"v")</f>
        <v>4</v>
      </c>
      <c r="J56" s="8"/>
      <c r="K56" s="8"/>
      <c r="L56" s="8"/>
      <c r="M56" s="8"/>
      <c r="N56" s="8">
        <f>COUNTIF(N9:N54,"v")</f>
        <v>4</v>
      </c>
      <c r="O56" s="8"/>
      <c r="P56" s="8"/>
      <c r="Q56" s="8"/>
      <c r="R56" s="8"/>
      <c r="S56" s="8">
        <f>COUNTIF(S9:S54,"v")</f>
        <v>3</v>
      </c>
      <c r="T56" s="8"/>
      <c r="U56" s="8"/>
      <c r="V56" s="8"/>
      <c r="W56" s="8"/>
      <c r="X56" s="8">
        <f>COUNTIF(X9:X54,"v")</f>
        <v>5</v>
      </c>
      <c r="Y56" s="8"/>
      <c r="Z56" s="8"/>
      <c r="AA56" s="8"/>
      <c r="AB56" s="8"/>
      <c r="AC56" s="8">
        <f>COUNTIF(AC9:AC54,"v")</f>
        <v>3</v>
      </c>
      <c r="AD56" s="8"/>
      <c r="AE56" s="8"/>
      <c r="AF56" s="8"/>
      <c r="AG56" s="8"/>
      <c r="AH56" s="8">
        <f>COUNTIF(AH9:AH54,"v")</f>
        <v>1</v>
      </c>
      <c r="AI56" s="8"/>
      <c r="AJ56" s="8"/>
      <c r="AK56" s="8"/>
      <c r="AL56" s="8"/>
      <c r="AM56" s="8">
        <f>COUNTIF(AM9:AM54,"v")</f>
        <v>0</v>
      </c>
      <c r="AN56" s="67"/>
      <c r="AO56" s="12"/>
      <c r="AP56" s="12"/>
      <c r="AQ56" s="12"/>
      <c r="AR56" s="98"/>
    </row>
    <row r="57" spans="1:44" s="9" customFormat="1" ht="12.75" customHeight="1">
      <c r="A57" s="10"/>
      <c r="B57" s="295"/>
      <c r="C57" s="153" t="s">
        <v>53</v>
      </c>
      <c r="D57" s="66"/>
      <c r="E57" s="67"/>
      <c r="F57" s="66"/>
      <c r="G57" s="8"/>
      <c r="H57" s="8"/>
      <c r="I57" s="8">
        <f>COUNTIF(I9:I54,"f")</f>
        <v>3</v>
      </c>
      <c r="J57" s="8"/>
      <c r="K57" s="8"/>
      <c r="L57" s="8"/>
      <c r="M57" s="8"/>
      <c r="N57" s="8">
        <f>COUNTIF(N9:N54,"f")</f>
        <v>3</v>
      </c>
      <c r="O57" s="8"/>
      <c r="P57" s="8"/>
      <c r="Q57" s="8"/>
      <c r="R57" s="8"/>
      <c r="S57" s="8">
        <f>COUNTIF(S9:S54,"f")</f>
        <v>5</v>
      </c>
      <c r="T57" s="8"/>
      <c r="U57" s="8"/>
      <c r="V57" s="8"/>
      <c r="W57" s="8"/>
      <c r="X57" s="8">
        <f>COUNTIF(X9:X54,"f")</f>
        <v>3</v>
      </c>
      <c r="Y57" s="8"/>
      <c r="Z57" s="8"/>
      <c r="AA57" s="8"/>
      <c r="AB57" s="8"/>
      <c r="AC57" s="8">
        <f>COUNTIF(AC9:AC54,"f")</f>
        <v>0</v>
      </c>
      <c r="AD57" s="8"/>
      <c r="AE57" s="8"/>
      <c r="AF57" s="8"/>
      <c r="AG57" s="8"/>
      <c r="AH57" s="8">
        <f>COUNTIF(AH9:AH54,"f")</f>
        <v>1</v>
      </c>
      <c r="AI57" s="8"/>
      <c r="AJ57" s="8"/>
      <c r="AK57" s="8"/>
      <c r="AL57" s="8"/>
      <c r="AM57" s="8">
        <f>COUNTIF(AM9:AM54,"f")</f>
        <v>4</v>
      </c>
      <c r="AN57" s="67"/>
      <c r="AO57" s="12"/>
      <c r="AP57" s="12"/>
      <c r="AQ57" s="12"/>
      <c r="AR57" s="98"/>
    </row>
    <row r="58" spans="1:43" ht="12.75" customHeight="1" thickBot="1">
      <c r="A58" s="10"/>
      <c r="B58" s="295"/>
      <c r="C58" s="154" t="s">
        <v>63</v>
      </c>
      <c r="D58" s="68"/>
      <c r="E58" s="69"/>
      <c r="F58" s="68"/>
      <c r="G58" s="70"/>
      <c r="H58" s="70"/>
      <c r="I58" s="70">
        <f>COUNTIF(I9:I48,"e")</f>
        <v>0</v>
      </c>
      <c r="J58" s="70"/>
      <c r="K58" s="70"/>
      <c r="L58" s="70"/>
      <c r="M58" s="70"/>
      <c r="N58" s="70">
        <f>COUNTIF(N9:N48,"e")</f>
        <v>0</v>
      </c>
      <c r="O58" s="70"/>
      <c r="P58" s="70"/>
      <c r="Q58" s="70"/>
      <c r="R58" s="70"/>
      <c r="S58" s="70">
        <f>COUNTIF(S9:S48,"e")</f>
        <v>0</v>
      </c>
      <c r="T58" s="70"/>
      <c r="U58" s="70"/>
      <c r="V58" s="70"/>
      <c r="W58" s="70"/>
      <c r="X58" s="70">
        <f>COUNTIF(X9:X48,"e")</f>
        <v>0</v>
      </c>
      <c r="Y58" s="70"/>
      <c r="Z58" s="70"/>
      <c r="AA58" s="70"/>
      <c r="AB58" s="70"/>
      <c r="AC58" s="70">
        <f>COUNTIF(AC9:AC48,"e")</f>
        <v>0</v>
      </c>
      <c r="AD58" s="70"/>
      <c r="AE58" s="70"/>
      <c r="AF58" s="70"/>
      <c r="AG58" s="70"/>
      <c r="AH58" s="70">
        <f>COUNTIF(AH9:AH48,"e")</f>
        <v>0</v>
      </c>
      <c r="AI58" s="70"/>
      <c r="AJ58" s="70"/>
      <c r="AK58" s="70"/>
      <c r="AL58" s="70"/>
      <c r="AM58" s="70">
        <f>COUNTIF(AM9:AM48,"e")</f>
        <v>0</v>
      </c>
      <c r="AN58" s="69"/>
      <c r="AO58" s="12"/>
      <c r="AP58" s="12"/>
      <c r="AQ58" s="12"/>
    </row>
    <row r="59" spans="1:43" ht="12.75" customHeight="1">
      <c r="A59" s="9"/>
      <c r="B59" s="295"/>
      <c r="C59" s="2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4" ht="12.75" customHeight="1">
      <c r="A60" s="9"/>
      <c r="B60" s="295"/>
      <c r="C60" s="2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212"/>
    </row>
    <row r="61" spans="1:43" ht="12.75" customHeight="1">
      <c r="A61" s="10"/>
      <c r="B61" s="295"/>
      <c r="C61" s="1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4" s="9" customFormat="1" ht="12.75" customHeight="1">
      <c r="A62" s="6"/>
      <c r="B62" s="296" t="s">
        <v>97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98"/>
    </row>
    <row r="63" spans="1:44" s="9" customFormat="1" ht="12.75" customHeight="1" thickBot="1">
      <c r="A63" s="6"/>
      <c r="B63" s="297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98"/>
    </row>
    <row r="64" spans="1:44" s="9" customFormat="1" ht="12.75" customHeight="1" thickBot="1">
      <c r="A64" s="323" t="s">
        <v>93</v>
      </c>
      <c r="B64" s="324"/>
      <c r="C64" s="325"/>
      <c r="D64" s="11">
        <f aca="true" t="shared" si="11" ref="D64:AN64">SUM(D65:D79)</f>
        <v>228</v>
      </c>
      <c r="E64" s="11">
        <f t="shared" si="11"/>
        <v>63</v>
      </c>
      <c r="F64" s="11">
        <f t="shared" si="11"/>
        <v>0</v>
      </c>
      <c r="G64" s="11">
        <f t="shared" si="11"/>
        <v>0</v>
      </c>
      <c r="H64" s="11">
        <f t="shared" si="11"/>
        <v>0</v>
      </c>
      <c r="I64" s="11">
        <f t="shared" si="11"/>
        <v>0</v>
      </c>
      <c r="J64" s="11">
        <f t="shared" si="11"/>
        <v>0</v>
      </c>
      <c r="K64" s="11">
        <f t="shared" si="11"/>
        <v>0</v>
      </c>
      <c r="L64" s="11">
        <f t="shared" si="11"/>
        <v>0</v>
      </c>
      <c r="M64" s="11">
        <f t="shared" si="11"/>
        <v>0</v>
      </c>
      <c r="N64" s="11">
        <f t="shared" si="11"/>
        <v>0</v>
      </c>
      <c r="O64" s="11">
        <f t="shared" si="11"/>
        <v>0</v>
      </c>
      <c r="P64" s="11">
        <f t="shared" si="11"/>
        <v>0</v>
      </c>
      <c r="Q64" s="11">
        <f t="shared" si="11"/>
        <v>0</v>
      </c>
      <c r="R64" s="11">
        <f t="shared" si="11"/>
        <v>0</v>
      </c>
      <c r="S64" s="11">
        <f t="shared" si="11"/>
        <v>0</v>
      </c>
      <c r="T64" s="11">
        <f t="shared" si="11"/>
        <v>0</v>
      </c>
      <c r="U64" s="11">
        <f t="shared" si="11"/>
        <v>0</v>
      </c>
      <c r="V64" s="11">
        <f t="shared" si="11"/>
        <v>0</v>
      </c>
      <c r="W64" s="11">
        <f t="shared" si="11"/>
        <v>0</v>
      </c>
      <c r="X64" s="11">
        <f t="shared" si="11"/>
        <v>0</v>
      </c>
      <c r="Y64" s="11">
        <f t="shared" si="11"/>
        <v>0</v>
      </c>
      <c r="Z64" s="11">
        <f t="shared" si="11"/>
        <v>56</v>
      </c>
      <c r="AA64" s="11">
        <f t="shared" si="11"/>
        <v>4</v>
      </c>
      <c r="AB64" s="11">
        <f t="shared" si="11"/>
        <v>8</v>
      </c>
      <c r="AC64" s="11">
        <f t="shared" si="11"/>
        <v>0</v>
      </c>
      <c r="AD64" s="11">
        <f t="shared" si="11"/>
        <v>19</v>
      </c>
      <c r="AE64" s="11">
        <f t="shared" si="11"/>
        <v>80</v>
      </c>
      <c r="AF64" s="11">
        <f t="shared" si="11"/>
        <v>0</v>
      </c>
      <c r="AG64" s="11">
        <f t="shared" si="11"/>
        <v>12</v>
      </c>
      <c r="AH64" s="11">
        <f t="shared" si="11"/>
        <v>0</v>
      </c>
      <c r="AI64" s="11">
        <f t="shared" si="11"/>
        <v>23</v>
      </c>
      <c r="AJ64" s="11">
        <f t="shared" si="11"/>
        <v>0</v>
      </c>
      <c r="AK64" s="11">
        <f t="shared" si="11"/>
        <v>68</v>
      </c>
      <c r="AL64" s="11">
        <f t="shared" si="11"/>
        <v>0</v>
      </c>
      <c r="AM64" s="11">
        <f t="shared" si="11"/>
        <v>0</v>
      </c>
      <c r="AN64" s="11">
        <f t="shared" si="11"/>
        <v>21</v>
      </c>
      <c r="AO64" s="28"/>
      <c r="AP64" s="29"/>
      <c r="AQ64" s="29"/>
      <c r="AR64" s="213"/>
    </row>
    <row r="65" spans="1:44" ht="12.75" customHeight="1" thickBot="1" thickTop="1">
      <c r="A65" s="63" t="s">
        <v>100</v>
      </c>
      <c r="B65" s="279" t="s">
        <v>192</v>
      </c>
      <c r="C65" s="156" t="s">
        <v>111</v>
      </c>
      <c r="D65" s="158">
        <f>SUM(F65:AN65)-E65</f>
        <v>16</v>
      </c>
      <c r="E65" s="158">
        <f>J65+O65+T65+Y65+AD65+AI65+AN65</f>
        <v>4</v>
      </c>
      <c r="F65" s="150"/>
      <c r="G65" s="31"/>
      <c r="H65" s="31"/>
      <c r="I65" s="31"/>
      <c r="J65" s="32"/>
      <c r="K65" s="30"/>
      <c r="L65" s="31"/>
      <c r="M65" s="31"/>
      <c r="N65" s="31"/>
      <c r="O65" s="33"/>
      <c r="P65" s="30"/>
      <c r="Q65" s="31"/>
      <c r="R65" s="31"/>
      <c r="S65" s="31"/>
      <c r="T65" s="32"/>
      <c r="U65" s="150"/>
      <c r="V65" s="31"/>
      <c r="W65" s="31"/>
      <c r="X65" s="31"/>
      <c r="Y65" s="33"/>
      <c r="Z65" s="30">
        <v>12</v>
      </c>
      <c r="AA65" s="31">
        <v>0</v>
      </c>
      <c r="AB65" s="31">
        <v>4</v>
      </c>
      <c r="AC65" s="31" t="s">
        <v>54</v>
      </c>
      <c r="AD65" s="32">
        <v>4</v>
      </c>
      <c r="AE65" s="150"/>
      <c r="AF65" s="31"/>
      <c r="AG65" s="31"/>
      <c r="AH65" s="31"/>
      <c r="AI65" s="32"/>
      <c r="AJ65" s="150"/>
      <c r="AK65" s="31"/>
      <c r="AL65" s="31"/>
      <c r="AM65" s="31"/>
      <c r="AN65" s="32"/>
      <c r="AO65" s="44">
        <v>17</v>
      </c>
      <c r="AP65" s="139"/>
      <c r="AQ65" s="139"/>
      <c r="AR65" s="214" t="s">
        <v>77</v>
      </c>
    </row>
    <row r="66" spans="1:44" ht="12.75" customHeight="1" thickBot="1">
      <c r="A66" s="63" t="s">
        <v>101</v>
      </c>
      <c r="B66" s="219" t="s">
        <v>193</v>
      </c>
      <c r="C66" s="157" t="s">
        <v>112</v>
      </c>
      <c r="D66" s="161">
        <f>SUM(F66:AN66)-E66</f>
        <v>16</v>
      </c>
      <c r="E66" s="161">
        <f>J66+O66+T66+Y66+AD66+AI66+AN66</f>
        <v>4</v>
      </c>
      <c r="F66" s="133"/>
      <c r="G66" s="35"/>
      <c r="H66" s="35"/>
      <c r="I66" s="35"/>
      <c r="J66" s="36"/>
      <c r="K66" s="34"/>
      <c r="L66" s="35"/>
      <c r="M66" s="35"/>
      <c r="N66" s="35"/>
      <c r="O66" s="37"/>
      <c r="P66" s="34"/>
      <c r="Q66" s="35"/>
      <c r="R66" s="35"/>
      <c r="S66" s="35"/>
      <c r="T66" s="36"/>
      <c r="U66" s="133"/>
      <c r="V66" s="35"/>
      <c r="W66" s="35"/>
      <c r="X66" s="35"/>
      <c r="Y66" s="37"/>
      <c r="Z66" s="34"/>
      <c r="AA66" s="35"/>
      <c r="AB66" s="35"/>
      <c r="AC66" s="35"/>
      <c r="AD66" s="36"/>
      <c r="AE66" s="133">
        <v>12</v>
      </c>
      <c r="AF66" s="35">
        <v>0</v>
      </c>
      <c r="AG66" s="35">
        <v>4</v>
      </c>
      <c r="AH66" s="35" t="s">
        <v>58</v>
      </c>
      <c r="AI66" s="36">
        <v>4</v>
      </c>
      <c r="AJ66" s="133"/>
      <c r="AK66" s="35"/>
      <c r="AL66" s="35"/>
      <c r="AM66" s="35"/>
      <c r="AN66" s="36"/>
      <c r="AO66" s="44">
        <v>42</v>
      </c>
      <c r="AP66" s="139"/>
      <c r="AQ66" s="139"/>
      <c r="AR66" s="214" t="s">
        <v>111</v>
      </c>
    </row>
    <row r="67" spans="1:44" ht="12.75" customHeight="1" thickBot="1">
      <c r="A67" s="63" t="s">
        <v>102</v>
      </c>
      <c r="B67" s="219" t="s">
        <v>194</v>
      </c>
      <c r="C67" s="157" t="s">
        <v>114</v>
      </c>
      <c r="D67" s="161">
        <f>SUM(F67:AN67)-E67</f>
        <v>12</v>
      </c>
      <c r="E67" s="161">
        <f>J67+O67+T67+Y67+AD67+AI67+AN67</f>
        <v>3</v>
      </c>
      <c r="F67" s="83"/>
      <c r="G67" s="39"/>
      <c r="H67" s="39"/>
      <c r="I67" s="39"/>
      <c r="J67" s="40"/>
      <c r="K67" s="38"/>
      <c r="L67" s="39"/>
      <c r="M67" s="39"/>
      <c r="N67" s="39"/>
      <c r="O67" s="41"/>
      <c r="P67" s="38"/>
      <c r="Q67" s="39"/>
      <c r="R67" s="39"/>
      <c r="S67" s="39"/>
      <c r="T67" s="40"/>
      <c r="U67" s="83"/>
      <c r="V67" s="39"/>
      <c r="W67" s="39"/>
      <c r="X67" s="39"/>
      <c r="Y67" s="41"/>
      <c r="Z67" s="38">
        <v>8</v>
      </c>
      <c r="AA67" s="39">
        <v>0</v>
      </c>
      <c r="AB67" s="39">
        <v>4</v>
      </c>
      <c r="AC67" s="39" t="s">
        <v>54</v>
      </c>
      <c r="AD67" s="40">
        <v>3</v>
      </c>
      <c r="AE67" s="83"/>
      <c r="AF67" s="39"/>
      <c r="AG67" s="39"/>
      <c r="AH67" s="39"/>
      <c r="AI67" s="40"/>
      <c r="AJ67" s="83"/>
      <c r="AK67" s="39"/>
      <c r="AL67" s="39"/>
      <c r="AM67" s="39"/>
      <c r="AN67" s="40"/>
      <c r="AO67" s="43">
        <v>4</v>
      </c>
      <c r="AP67" s="42"/>
      <c r="AQ67" s="42"/>
      <c r="AR67" s="214" t="s">
        <v>57</v>
      </c>
    </row>
    <row r="68" spans="1:44" ht="12.75" customHeight="1" thickBot="1">
      <c r="A68" s="63" t="s">
        <v>103</v>
      </c>
      <c r="B68" s="219" t="s">
        <v>195</v>
      </c>
      <c r="C68" s="157" t="s">
        <v>115</v>
      </c>
      <c r="D68" s="161">
        <f aca="true" t="shared" si="12" ref="D68:D78">SUM(F68:AN68)-E68</f>
        <v>16</v>
      </c>
      <c r="E68" s="161">
        <f aca="true" t="shared" si="13" ref="E68:E78">J68+O68+T68+Y68+AD68+AI68+AN68</f>
        <v>4</v>
      </c>
      <c r="F68" s="83"/>
      <c r="G68" s="39"/>
      <c r="H68" s="39"/>
      <c r="I68" s="39"/>
      <c r="J68" s="40"/>
      <c r="K68" s="38"/>
      <c r="L68" s="39"/>
      <c r="M68" s="39"/>
      <c r="N68" s="39"/>
      <c r="O68" s="41"/>
      <c r="P68" s="38"/>
      <c r="Q68" s="39"/>
      <c r="R68" s="39"/>
      <c r="S68" s="39"/>
      <c r="T68" s="40"/>
      <c r="U68" s="83"/>
      <c r="V68" s="39"/>
      <c r="W68" s="39"/>
      <c r="X68" s="39"/>
      <c r="Y68" s="41"/>
      <c r="Z68" s="38"/>
      <c r="AA68" s="39"/>
      <c r="AB68" s="39"/>
      <c r="AC68" s="39"/>
      <c r="AD68" s="40"/>
      <c r="AE68" s="83">
        <v>12</v>
      </c>
      <c r="AF68" s="39">
        <v>0</v>
      </c>
      <c r="AG68" s="39">
        <v>4</v>
      </c>
      <c r="AH68" s="39" t="s">
        <v>58</v>
      </c>
      <c r="AI68" s="40">
        <v>4</v>
      </c>
      <c r="AJ68" s="83"/>
      <c r="AK68" s="39"/>
      <c r="AL68" s="39"/>
      <c r="AM68" s="39"/>
      <c r="AN68" s="40"/>
      <c r="AO68" s="43">
        <v>44</v>
      </c>
      <c r="AP68" s="42"/>
      <c r="AQ68" s="42"/>
      <c r="AR68" s="214" t="s">
        <v>114</v>
      </c>
    </row>
    <row r="69" spans="1:44" ht="12.75" customHeight="1" thickBot="1">
      <c r="A69" s="63" t="s">
        <v>98</v>
      </c>
      <c r="B69" s="219" t="s">
        <v>196</v>
      </c>
      <c r="C69" s="157" t="s">
        <v>116</v>
      </c>
      <c r="D69" s="161">
        <f t="shared" si="12"/>
        <v>12</v>
      </c>
      <c r="E69" s="161">
        <f t="shared" si="13"/>
        <v>4</v>
      </c>
      <c r="F69" s="83"/>
      <c r="G69" s="39"/>
      <c r="H69" s="39"/>
      <c r="I69" s="39"/>
      <c r="J69" s="40"/>
      <c r="K69" s="38"/>
      <c r="L69" s="39"/>
      <c r="M69" s="39"/>
      <c r="N69" s="39"/>
      <c r="O69" s="41"/>
      <c r="P69" s="38"/>
      <c r="Q69" s="39"/>
      <c r="R69" s="39"/>
      <c r="S69" s="39"/>
      <c r="T69" s="40"/>
      <c r="U69" s="83"/>
      <c r="V69" s="39"/>
      <c r="W69" s="39"/>
      <c r="X69" s="39"/>
      <c r="Y69" s="41"/>
      <c r="Z69" s="38">
        <v>8</v>
      </c>
      <c r="AA69" s="39">
        <v>4</v>
      </c>
      <c r="AB69" s="39">
        <v>0</v>
      </c>
      <c r="AC69" s="39" t="s">
        <v>54</v>
      </c>
      <c r="AD69" s="40">
        <v>4</v>
      </c>
      <c r="AE69" s="83"/>
      <c r="AF69" s="39"/>
      <c r="AG69" s="39"/>
      <c r="AH69" s="39"/>
      <c r="AI69" s="40"/>
      <c r="AJ69" s="83"/>
      <c r="AK69" s="39"/>
      <c r="AL69" s="39"/>
      <c r="AM69" s="39"/>
      <c r="AN69" s="40"/>
      <c r="AO69" s="43">
        <v>37</v>
      </c>
      <c r="AP69" s="42"/>
      <c r="AQ69" s="42"/>
      <c r="AR69" s="214" t="s">
        <v>141</v>
      </c>
    </row>
    <row r="70" spans="1:44" ht="12.75" customHeight="1" thickBot="1">
      <c r="A70" s="63" t="s">
        <v>104</v>
      </c>
      <c r="B70" s="219" t="s">
        <v>197</v>
      </c>
      <c r="C70" s="157" t="s">
        <v>117</v>
      </c>
      <c r="D70" s="161">
        <f t="shared" si="12"/>
        <v>16</v>
      </c>
      <c r="E70" s="161">
        <f t="shared" si="13"/>
        <v>4</v>
      </c>
      <c r="F70" s="83"/>
      <c r="G70" s="39"/>
      <c r="H70" s="39"/>
      <c r="I70" s="39"/>
      <c r="J70" s="40"/>
      <c r="K70" s="38"/>
      <c r="L70" s="39"/>
      <c r="M70" s="39"/>
      <c r="N70" s="39"/>
      <c r="O70" s="41"/>
      <c r="P70" s="38"/>
      <c r="Q70" s="39"/>
      <c r="R70" s="39"/>
      <c r="S70" s="39"/>
      <c r="T70" s="40"/>
      <c r="U70" s="83"/>
      <c r="V70" s="39"/>
      <c r="W70" s="39"/>
      <c r="X70" s="39"/>
      <c r="Y70" s="41"/>
      <c r="Z70" s="38"/>
      <c r="AA70" s="39"/>
      <c r="AB70" s="39"/>
      <c r="AC70" s="39"/>
      <c r="AD70" s="40"/>
      <c r="AE70" s="140">
        <v>12</v>
      </c>
      <c r="AF70" s="141">
        <v>0</v>
      </c>
      <c r="AG70" s="141">
        <v>4</v>
      </c>
      <c r="AH70" s="141" t="s">
        <v>58</v>
      </c>
      <c r="AI70" s="40">
        <v>4</v>
      </c>
      <c r="AJ70" s="83"/>
      <c r="AK70" s="39"/>
      <c r="AL70" s="39"/>
      <c r="AM70" s="39"/>
      <c r="AN70" s="40"/>
      <c r="AO70" s="44">
        <v>46</v>
      </c>
      <c r="AP70" s="42"/>
      <c r="AQ70" s="42"/>
      <c r="AR70" s="214" t="s">
        <v>116</v>
      </c>
    </row>
    <row r="71" spans="1:44" ht="12.75" customHeight="1" thickBot="1">
      <c r="A71" s="63" t="s">
        <v>105</v>
      </c>
      <c r="B71" s="219" t="s">
        <v>166</v>
      </c>
      <c r="C71" s="157" t="s">
        <v>167</v>
      </c>
      <c r="D71" s="161">
        <f t="shared" si="12"/>
        <v>8</v>
      </c>
      <c r="E71" s="161">
        <f t="shared" si="13"/>
        <v>2</v>
      </c>
      <c r="F71" s="83"/>
      <c r="G71" s="39"/>
      <c r="H71" s="39"/>
      <c r="I71" s="39"/>
      <c r="J71" s="40"/>
      <c r="K71" s="38"/>
      <c r="L71" s="39"/>
      <c r="M71" s="39"/>
      <c r="N71" s="39"/>
      <c r="O71" s="41"/>
      <c r="P71" s="38"/>
      <c r="Q71" s="39"/>
      <c r="R71" s="39"/>
      <c r="S71" s="39"/>
      <c r="T71" s="40"/>
      <c r="U71" s="83"/>
      <c r="V71" s="39"/>
      <c r="W71" s="39"/>
      <c r="X71" s="39"/>
      <c r="Y71" s="41"/>
      <c r="Z71" s="38">
        <v>8</v>
      </c>
      <c r="AA71" s="39">
        <v>0</v>
      </c>
      <c r="AB71" s="39">
        <v>0</v>
      </c>
      <c r="AC71" s="39" t="s">
        <v>58</v>
      </c>
      <c r="AD71" s="40">
        <v>2</v>
      </c>
      <c r="AE71" s="83"/>
      <c r="AF71" s="39"/>
      <c r="AG71" s="39"/>
      <c r="AH71" s="39"/>
      <c r="AI71" s="40"/>
      <c r="AJ71" s="83"/>
      <c r="AK71" s="39"/>
      <c r="AL71" s="39"/>
      <c r="AM71" s="39"/>
      <c r="AN71" s="40"/>
      <c r="AO71" s="43">
        <v>15</v>
      </c>
      <c r="AP71" s="42"/>
      <c r="AQ71" s="42"/>
      <c r="AR71" s="214" t="s">
        <v>75</v>
      </c>
    </row>
    <row r="72" spans="1:44" ht="12.75" customHeight="1" thickBot="1">
      <c r="A72" s="63" t="s">
        <v>106</v>
      </c>
      <c r="B72" s="219" t="s">
        <v>198</v>
      </c>
      <c r="C72" s="157" t="s">
        <v>118</v>
      </c>
      <c r="D72" s="161">
        <f t="shared" si="12"/>
        <v>12</v>
      </c>
      <c r="E72" s="161">
        <f t="shared" si="13"/>
        <v>3</v>
      </c>
      <c r="F72" s="83"/>
      <c r="G72" s="39"/>
      <c r="H72" s="39"/>
      <c r="I72" s="39"/>
      <c r="J72" s="40"/>
      <c r="K72" s="38"/>
      <c r="L72" s="39"/>
      <c r="M72" s="39"/>
      <c r="N72" s="39"/>
      <c r="O72" s="41"/>
      <c r="P72" s="38"/>
      <c r="Q72" s="39"/>
      <c r="R72" s="39"/>
      <c r="S72" s="39"/>
      <c r="T72" s="40"/>
      <c r="U72" s="83"/>
      <c r="V72" s="39"/>
      <c r="W72" s="39"/>
      <c r="X72" s="39"/>
      <c r="Y72" s="41"/>
      <c r="Z72" s="38">
        <v>12</v>
      </c>
      <c r="AA72" s="39">
        <v>0</v>
      </c>
      <c r="AB72" s="39">
        <v>0</v>
      </c>
      <c r="AC72" s="39" t="s">
        <v>54</v>
      </c>
      <c r="AD72" s="40">
        <v>3</v>
      </c>
      <c r="AE72" s="83"/>
      <c r="AF72" s="39"/>
      <c r="AG72" s="39"/>
      <c r="AH72" s="39"/>
      <c r="AI72" s="40"/>
      <c r="AJ72" s="83"/>
      <c r="AK72" s="39"/>
      <c r="AL72" s="39"/>
      <c r="AM72" s="39"/>
      <c r="AN72" s="40"/>
      <c r="AO72" s="43">
        <v>15</v>
      </c>
      <c r="AP72" s="42"/>
      <c r="AQ72" s="42"/>
      <c r="AR72" s="214" t="s">
        <v>75</v>
      </c>
    </row>
    <row r="73" spans="1:44" ht="12.75" customHeight="1" thickBot="1">
      <c r="A73" s="63" t="s">
        <v>107</v>
      </c>
      <c r="B73" s="219" t="s">
        <v>199</v>
      </c>
      <c r="C73" s="157" t="s">
        <v>119</v>
      </c>
      <c r="D73" s="161">
        <f t="shared" si="12"/>
        <v>16</v>
      </c>
      <c r="E73" s="161">
        <f t="shared" si="13"/>
        <v>4</v>
      </c>
      <c r="F73" s="83"/>
      <c r="G73" s="39"/>
      <c r="H73" s="39"/>
      <c r="I73" s="39"/>
      <c r="J73" s="40"/>
      <c r="K73" s="38"/>
      <c r="L73" s="39"/>
      <c r="M73" s="39"/>
      <c r="N73" s="39"/>
      <c r="O73" s="41"/>
      <c r="P73" s="38"/>
      <c r="Q73" s="39"/>
      <c r="R73" s="39"/>
      <c r="S73" s="39"/>
      <c r="T73" s="40"/>
      <c r="U73" s="83"/>
      <c r="V73" s="39"/>
      <c r="W73" s="39"/>
      <c r="X73" s="39"/>
      <c r="Y73" s="41"/>
      <c r="Z73" s="38"/>
      <c r="AA73" s="39"/>
      <c r="AB73" s="39"/>
      <c r="AC73" s="39"/>
      <c r="AD73" s="40"/>
      <c r="AE73" s="83">
        <v>16</v>
      </c>
      <c r="AF73" s="39">
        <v>0</v>
      </c>
      <c r="AG73" s="39">
        <v>0</v>
      </c>
      <c r="AH73" s="39" t="s">
        <v>54</v>
      </c>
      <c r="AI73" s="40">
        <v>4</v>
      </c>
      <c r="AJ73" s="83"/>
      <c r="AK73" s="39"/>
      <c r="AL73" s="39"/>
      <c r="AM73" s="39"/>
      <c r="AN73" s="40"/>
      <c r="AO73" s="43">
        <v>49</v>
      </c>
      <c r="AP73" s="42"/>
      <c r="AQ73" s="42"/>
      <c r="AR73" s="214" t="s">
        <v>118</v>
      </c>
    </row>
    <row r="74" spans="1:44" ht="12.75" customHeight="1" thickBot="1">
      <c r="A74" s="63" t="s">
        <v>108</v>
      </c>
      <c r="B74" s="219" t="s">
        <v>200</v>
      </c>
      <c r="C74" s="157" t="s">
        <v>120</v>
      </c>
      <c r="D74" s="161">
        <f t="shared" si="12"/>
        <v>16</v>
      </c>
      <c r="E74" s="161">
        <f t="shared" si="13"/>
        <v>4</v>
      </c>
      <c r="F74" s="83"/>
      <c r="G74" s="39"/>
      <c r="H74" s="39"/>
      <c r="I74" s="39"/>
      <c r="J74" s="40"/>
      <c r="K74" s="38"/>
      <c r="L74" s="39"/>
      <c r="M74" s="39"/>
      <c r="N74" s="39"/>
      <c r="O74" s="41"/>
      <c r="P74" s="38"/>
      <c r="Q74" s="39"/>
      <c r="R74" s="39"/>
      <c r="S74" s="39"/>
      <c r="T74" s="40"/>
      <c r="U74" s="83"/>
      <c r="V74" s="39"/>
      <c r="W74" s="39"/>
      <c r="X74" s="39"/>
      <c r="Y74" s="41"/>
      <c r="Z74" s="38"/>
      <c r="AA74" s="39"/>
      <c r="AB74" s="39"/>
      <c r="AC74" s="39"/>
      <c r="AD74" s="40"/>
      <c r="AE74" s="83">
        <v>16</v>
      </c>
      <c r="AF74" s="39">
        <v>0</v>
      </c>
      <c r="AG74" s="39">
        <v>0</v>
      </c>
      <c r="AH74" s="39" t="s">
        <v>54</v>
      </c>
      <c r="AI74" s="40">
        <v>4</v>
      </c>
      <c r="AJ74" s="83"/>
      <c r="AK74" s="39"/>
      <c r="AL74" s="39"/>
      <c r="AM74" s="39"/>
      <c r="AN74" s="40"/>
      <c r="AO74" s="45"/>
      <c r="AP74" s="42"/>
      <c r="AQ74" s="42"/>
      <c r="AR74" s="215"/>
    </row>
    <row r="75" spans="1:44" ht="12.75" customHeight="1" thickBot="1">
      <c r="A75" s="63" t="s">
        <v>109</v>
      </c>
      <c r="B75" s="219" t="s">
        <v>201</v>
      </c>
      <c r="C75" s="157" t="s">
        <v>121</v>
      </c>
      <c r="D75" s="161">
        <f t="shared" si="12"/>
        <v>12</v>
      </c>
      <c r="E75" s="161">
        <f t="shared" si="13"/>
        <v>3</v>
      </c>
      <c r="F75" s="83"/>
      <c r="G75" s="39"/>
      <c r="H75" s="39"/>
      <c r="I75" s="39"/>
      <c r="J75" s="40"/>
      <c r="K75" s="38"/>
      <c r="L75" s="39"/>
      <c r="M75" s="39"/>
      <c r="N75" s="39"/>
      <c r="O75" s="41"/>
      <c r="P75" s="38"/>
      <c r="Q75" s="39"/>
      <c r="R75" s="39"/>
      <c r="S75" s="39"/>
      <c r="T75" s="40"/>
      <c r="U75" s="83"/>
      <c r="V75" s="39"/>
      <c r="W75" s="39"/>
      <c r="X75" s="39"/>
      <c r="Y75" s="41"/>
      <c r="Z75" s="38"/>
      <c r="AA75" s="39"/>
      <c r="AB75" s="39"/>
      <c r="AC75" s="39"/>
      <c r="AD75" s="40"/>
      <c r="AE75" s="83">
        <v>12</v>
      </c>
      <c r="AF75" s="39">
        <v>0</v>
      </c>
      <c r="AG75" s="39">
        <v>0</v>
      </c>
      <c r="AH75" s="39" t="s">
        <v>58</v>
      </c>
      <c r="AI75" s="40">
        <v>3</v>
      </c>
      <c r="AJ75" s="83"/>
      <c r="AK75" s="39"/>
      <c r="AL75" s="39"/>
      <c r="AM75" s="39"/>
      <c r="AN75" s="40"/>
      <c r="AO75" s="43">
        <v>11</v>
      </c>
      <c r="AP75" s="42"/>
      <c r="AQ75" s="42"/>
      <c r="AR75" s="214" t="s">
        <v>72</v>
      </c>
    </row>
    <row r="76" spans="1:44" ht="12.75" customHeight="1" thickBot="1">
      <c r="A76" s="63" t="s">
        <v>134</v>
      </c>
      <c r="B76" s="219" t="s">
        <v>168</v>
      </c>
      <c r="C76" s="166" t="s">
        <v>130</v>
      </c>
      <c r="D76" s="161">
        <f t="shared" si="12"/>
        <v>8</v>
      </c>
      <c r="E76" s="161">
        <f t="shared" si="13"/>
        <v>3</v>
      </c>
      <c r="F76" s="83"/>
      <c r="G76" s="39"/>
      <c r="H76" s="39"/>
      <c r="I76" s="39"/>
      <c r="J76" s="40"/>
      <c r="K76" s="38"/>
      <c r="L76" s="39"/>
      <c r="M76" s="39"/>
      <c r="N76" s="39"/>
      <c r="O76" s="41"/>
      <c r="P76" s="38"/>
      <c r="Q76" s="39"/>
      <c r="R76" s="39"/>
      <c r="S76" s="39"/>
      <c r="T76" s="40"/>
      <c r="U76" s="83"/>
      <c r="V76" s="39"/>
      <c r="W76" s="39"/>
      <c r="X76" s="39"/>
      <c r="Y76" s="41"/>
      <c r="Z76" s="38">
        <v>8</v>
      </c>
      <c r="AA76" s="39">
        <v>0</v>
      </c>
      <c r="AB76" s="39">
        <v>0</v>
      </c>
      <c r="AC76" s="39" t="s">
        <v>58</v>
      </c>
      <c r="AD76" s="40">
        <v>3</v>
      </c>
      <c r="AE76" s="83"/>
      <c r="AF76" s="39"/>
      <c r="AG76" s="39"/>
      <c r="AH76" s="39"/>
      <c r="AI76" s="40"/>
      <c r="AJ76" s="83"/>
      <c r="AK76" s="39"/>
      <c r="AL76" s="39"/>
      <c r="AM76" s="39"/>
      <c r="AN76" s="40"/>
      <c r="AO76" s="45">
        <v>15</v>
      </c>
      <c r="AP76" s="42"/>
      <c r="AQ76" s="42"/>
      <c r="AR76" s="214" t="s">
        <v>75</v>
      </c>
    </row>
    <row r="77" spans="1:44" ht="12.75" customHeight="1" thickBot="1">
      <c r="A77" s="63" t="s">
        <v>135</v>
      </c>
      <c r="B77" s="298" t="s">
        <v>169</v>
      </c>
      <c r="C77" s="173" t="s">
        <v>122</v>
      </c>
      <c r="D77" s="174">
        <f>SUM(F77:AN77)-E77</f>
        <v>12</v>
      </c>
      <c r="E77" s="174">
        <f>J77+O77+T77+Y77+AD77+AI77+AN77</f>
        <v>6</v>
      </c>
      <c r="F77" s="83"/>
      <c r="G77" s="39"/>
      <c r="H77" s="39"/>
      <c r="I77" s="39"/>
      <c r="J77" s="40"/>
      <c r="K77" s="38"/>
      <c r="L77" s="39"/>
      <c r="M77" s="39"/>
      <c r="N77" s="39"/>
      <c r="O77" s="41"/>
      <c r="P77" s="38"/>
      <c r="Q77" s="39"/>
      <c r="R77" s="39"/>
      <c r="S77" s="39"/>
      <c r="T77" s="40"/>
      <c r="U77" s="83"/>
      <c r="V77" s="39"/>
      <c r="W77" s="39"/>
      <c r="X77" s="39"/>
      <c r="Y77" s="41"/>
      <c r="Z77" s="38"/>
      <c r="AA77" s="39"/>
      <c r="AB77" s="39"/>
      <c r="AC77" s="39"/>
      <c r="AD77" s="40"/>
      <c r="AE77" s="83"/>
      <c r="AF77" s="39"/>
      <c r="AG77" s="39"/>
      <c r="AH77" s="39"/>
      <c r="AI77" s="40"/>
      <c r="AJ77" s="83">
        <v>0</v>
      </c>
      <c r="AK77" s="39">
        <v>12</v>
      </c>
      <c r="AL77" s="39">
        <v>0</v>
      </c>
      <c r="AM77" s="39" t="s">
        <v>54</v>
      </c>
      <c r="AN77" s="40">
        <v>6</v>
      </c>
      <c r="AO77" s="45"/>
      <c r="AP77" s="42"/>
      <c r="AQ77" s="42"/>
      <c r="AR77" s="215"/>
    </row>
    <row r="78" spans="1:44" s="244" customFormat="1" ht="24.75" customHeight="1" thickBot="1">
      <c r="A78" s="235" t="s">
        <v>110</v>
      </c>
      <c r="B78" s="310" t="s">
        <v>202</v>
      </c>
      <c r="C78" s="236" t="s">
        <v>94</v>
      </c>
      <c r="D78" s="221">
        <f t="shared" si="12"/>
        <v>56</v>
      </c>
      <c r="E78" s="221">
        <f t="shared" si="13"/>
        <v>15</v>
      </c>
      <c r="F78" s="237"/>
      <c r="G78" s="238"/>
      <c r="H78" s="238"/>
      <c r="I78" s="238"/>
      <c r="J78" s="239"/>
      <c r="K78" s="240"/>
      <c r="L78" s="238"/>
      <c r="M78" s="238"/>
      <c r="N78" s="238"/>
      <c r="O78" s="241"/>
      <c r="P78" s="240"/>
      <c r="Q78" s="238"/>
      <c r="R78" s="238"/>
      <c r="S78" s="238"/>
      <c r="T78" s="239"/>
      <c r="U78" s="237"/>
      <c r="V78" s="238"/>
      <c r="W78" s="238"/>
      <c r="X78" s="238"/>
      <c r="Y78" s="241"/>
      <c r="Z78" s="240"/>
      <c r="AA78" s="238"/>
      <c r="AB78" s="238"/>
      <c r="AC78" s="238"/>
      <c r="AD78" s="239"/>
      <c r="AE78" s="201"/>
      <c r="AF78" s="200"/>
      <c r="AG78" s="200"/>
      <c r="AH78" s="200"/>
      <c r="AI78" s="231"/>
      <c r="AJ78" s="201">
        <v>0</v>
      </c>
      <c r="AK78" s="200">
        <v>56</v>
      </c>
      <c r="AL78" s="200">
        <v>0</v>
      </c>
      <c r="AM78" s="227"/>
      <c r="AN78" s="231">
        <v>15</v>
      </c>
      <c r="AO78" s="242">
        <v>21</v>
      </c>
      <c r="AP78" s="196">
        <v>31</v>
      </c>
      <c r="AQ78" s="232">
        <v>47</v>
      </c>
      <c r="AR78" s="243" t="s">
        <v>175</v>
      </c>
    </row>
    <row r="79" spans="1:43" ht="12.75" customHeight="1" thickBot="1">
      <c r="A79" s="172"/>
      <c r="B79" s="299"/>
      <c r="C79" s="46"/>
      <c r="D79" s="160"/>
      <c r="E79" s="64"/>
      <c r="F79" s="47"/>
      <c r="G79" s="48"/>
      <c r="H79" s="48"/>
      <c r="I79" s="48"/>
      <c r="J79" s="49"/>
      <c r="K79" s="47"/>
      <c r="L79" s="48"/>
      <c r="M79" s="48"/>
      <c r="N79" s="48"/>
      <c r="O79" s="50"/>
      <c r="P79" s="51"/>
      <c r="Q79" s="52"/>
      <c r="R79" s="52"/>
      <c r="S79" s="52"/>
      <c r="T79" s="53"/>
      <c r="U79" s="54"/>
      <c r="V79" s="52"/>
      <c r="W79" s="52"/>
      <c r="X79" s="52"/>
      <c r="Y79" s="55"/>
      <c r="Z79" s="51"/>
      <c r="AA79" s="52"/>
      <c r="AB79" s="52"/>
      <c r="AC79" s="52"/>
      <c r="AD79" s="53"/>
      <c r="AE79" s="56"/>
      <c r="AF79" s="48"/>
      <c r="AG79" s="48"/>
      <c r="AH79" s="48"/>
      <c r="AI79" s="49"/>
      <c r="AJ79" s="56"/>
      <c r="AK79" s="48"/>
      <c r="AL79" s="48"/>
      <c r="AM79" s="48"/>
      <c r="AN79" s="49"/>
      <c r="AO79" s="57"/>
      <c r="AP79" s="58"/>
      <c r="AQ79" s="58"/>
    </row>
    <row r="80" spans="1:42" ht="12.75" customHeight="1" thickBot="1">
      <c r="A80" s="326" t="s">
        <v>95</v>
      </c>
      <c r="B80" s="327"/>
      <c r="C80" s="328"/>
      <c r="D80" s="7">
        <f>D64+D54</f>
        <v>760</v>
      </c>
      <c r="E80" s="7">
        <f>E64+E54</f>
        <v>210</v>
      </c>
      <c r="F80" s="7">
        <f>F64+F54</f>
        <v>88</v>
      </c>
      <c r="G80" s="7">
        <f aca="true" t="shared" si="14" ref="G80:AN80">G64+G54</f>
        <v>20</v>
      </c>
      <c r="H80" s="7">
        <f t="shared" si="14"/>
        <v>0</v>
      </c>
      <c r="I80" s="7"/>
      <c r="J80" s="7">
        <f t="shared" si="14"/>
        <v>30</v>
      </c>
      <c r="K80" s="7">
        <f t="shared" si="14"/>
        <v>76</v>
      </c>
      <c r="L80" s="7">
        <f t="shared" si="14"/>
        <v>16</v>
      </c>
      <c r="M80" s="7">
        <f t="shared" si="14"/>
        <v>20</v>
      </c>
      <c r="N80" s="7"/>
      <c r="O80" s="7">
        <f t="shared" si="14"/>
        <v>30</v>
      </c>
      <c r="P80" s="7">
        <f t="shared" si="14"/>
        <v>80</v>
      </c>
      <c r="Q80" s="7">
        <f t="shared" si="14"/>
        <v>4</v>
      </c>
      <c r="R80" s="7">
        <f t="shared" si="14"/>
        <v>24</v>
      </c>
      <c r="S80" s="7"/>
      <c r="T80" s="7">
        <f t="shared" si="14"/>
        <v>34</v>
      </c>
      <c r="U80" s="194">
        <f t="shared" si="14"/>
        <v>100</v>
      </c>
      <c r="V80" s="7">
        <f t="shared" si="14"/>
        <v>8</v>
      </c>
      <c r="W80" s="7">
        <f t="shared" si="14"/>
        <v>8</v>
      </c>
      <c r="X80" s="7"/>
      <c r="Y80" s="7">
        <f t="shared" si="14"/>
        <v>29</v>
      </c>
      <c r="Z80" s="194">
        <f t="shared" si="14"/>
        <v>88</v>
      </c>
      <c r="AA80" s="7">
        <f t="shared" si="14"/>
        <v>4</v>
      </c>
      <c r="AB80" s="7">
        <f t="shared" si="14"/>
        <v>16</v>
      </c>
      <c r="AC80" s="7"/>
      <c r="AD80" s="80">
        <f t="shared" si="14"/>
        <v>29</v>
      </c>
      <c r="AE80" s="7">
        <f t="shared" si="14"/>
        <v>96</v>
      </c>
      <c r="AF80" s="7">
        <f t="shared" si="14"/>
        <v>0</v>
      </c>
      <c r="AG80" s="7">
        <f t="shared" si="14"/>
        <v>12</v>
      </c>
      <c r="AH80" s="7"/>
      <c r="AI80" s="7">
        <f t="shared" si="14"/>
        <v>27</v>
      </c>
      <c r="AJ80" s="7">
        <f t="shared" si="14"/>
        <v>32</v>
      </c>
      <c r="AK80" s="7">
        <f t="shared" si="14"/>
        <v>68</v>
      </c>
      <c r="AL80" s="7">
        <f t="shared" si="14"/>
        <v>0</v>
      </c>
      <c r="AM80" s="7"/>
      <c r="AN80" s="7">
        <f t="shared" si="14"/>
        <v>31</v>
      </c>
      <c r="AO80" s="12"/>
      <c r="AP80" s="12"/>
    </row>
    <row r="81" spans="1:42" ht="12.75" customHeight="1">
      <c r="A81" s="62"/>
      <c r="B81" s="300"/>
      <c r="C81" s="76" t="s">
        <v>51</v>
      </c>
      <c r="D81" s="77"/>
      <c r="E81" s="77">
        <f>J80+O80+T80+Y80+AD80+AI80+AN80</f>
        <v>210</v>
      </c>
      <c r="F81" s="77"/>
      <c r="G81" s="77"/>
      <c r="H81" s="77"/>
      <c r="I81" s="77">
        <f>I55+COUNTIF(I65:I79,"s")</f>
        <v>0</v>
      </c>
      <c r="J81" s="77"/>
      <c r="K81" s="77"/>
      <c r="L81" s="77"/>
      <c r="M81" s="77"/>
      <c r="N81" s="77">
        <f>N55+COUNTIF(N65:N79,"s")</f>
        <v>1</v>
      </c>
      <c r="O81" s="77"/>
      <c r="P81" s="77"/>
      <c r="Q81" s="77"/>
      <c r="R81" s="77"/>
      <c r="S81" s="77">
        <f>S55+COUNTIF(S65:S79,"s")</f>
        <v>1</v>
      </c>
      <c r="T81" s="77"/>
      <c r="U81" s="77"/>
      <c r="V81" s="77"/>
      <c r="W81" s="77"/>
      <c r="X81" s="77">
        <f>X55+COUNTIF(X65:X79,"s")</f>
        <v>0</v>
      </c>
      <c r="Y81" s="77"/>
      <c r="Z81" s="77"/>
      <c r="AA81" s="77"/>
      <c r="AB81" s="77"/>
      <c r="AC81" s="77">
        <f>AC55+COUNTIF(AC65:AC79,"s")</f>
        <v>0</v>
      </c>
      <c r="AD81" s="77"/>
      <c r="AE81" s="77"/>
      <c r="AF81" s="77"/>
      <c r="AG81" s="77"/>
      <c r="AH81" s="77">
        <f>AH55+COUNTIF(AH65:AH79,"s")</f>
        <v>0</v>
      </c>
      <c r="AI81" s="77"/>
      <c r="AJ81" s="77"/>
      <c r="AK81" s="77"/>
      <c r="AL81" s="77"/>
      <c r="AM81" s="77">
        <f>AM54+COUNTIF(AM65:AM79,"s")</f>
        <v>0</v>
      </c>
      <c r="AN81" s="71"/>
      <c r="AO81" s="12"/>
      <c r="AP81" s="12"/>
    </row>
    <row r="82" spans="1:42" ht="12.75" customHeight="1">
      <c r="A82" s="59"/>
      <c r="B82" s="301"/>
      <c r="C82" s="78" t="s">
        <v>52</v>
      </c>
      <c r="D82" s="8"/>
      <c r="E82" s="8"/>
      <c r="F82" s="8"/>
      <c r="G82" s="8"/>
      <c r="H82" s="8"/>
      <c r="I82" s="8">
        <f>I56+COUNTIF(I65:I79,"v")</f>
        <v>4</v>
      </c>
      <c r="J82" s="8"/>
      <c r="K82" s="8"/>
      <c r="L82" s="8"/>
      <c r="M82" s="8"/>
      <c r="N82" s="8">
        <f>N56+COUNTIF(N65:N79,"v")</f>
        <v>4</v>
      </c>
      <c r="O82" s="8"/>
      <c r="P82" s="8"/>
      <c r="Q82" s="8"/>
      <c r="R82" s="8"/>
      <c r="S82" s="8">
        <f>S56+COUNTIF(S65:S79,"v")</f>
        <v>3</v>
      </c>
      <c r="T82" s="8"/>
      <c r="U82" s="8"/>
      <c r="V82" s="8"/>
      <c r="W82" s="8"/>
      <c r="X82" s="8">
        <f>X56+COUNTIF(X65:X79,"v")</f>
        <v>5</v>
      </c>
      <c r="Y82" s="8"/>
      <c r="Z82" s="8"/>
      <c r="AA82" s="8"/>
      <c r="AB82" s="8"/>
      <c r="AC82" s="8">
        <f>AC56+COUNTIF(AC65:AC79,"v")</f>
        <v>5</v>
      </c>
      <c r="AD82" s="8"/>
      <c r="AE82" s="8"/>
      <c r="AF82" s="8"/>
      <c r="AG82" s="8"/>
      <c r="AH82" s="8">
        <f>AH56+COUNTIF(AH65:AH79,"v")</f>
        <v>5</v>
      </c>
      <c r="AI82" s="8"/>
      <c r="AJ82" s="8"/>
      <c r="AK82" s="8"/>
      <c r="AL82" s="8"/>
      <c r="AM82" s="8">
        <f>AM56+COUNTIF(AM65:AM79,"v")</f>
        <v>0</v>
      </c>
      <c r="AN82" s="67"/>
      <c r="AO82" s="12"/>
      <c r="AP82" s="12"/>
    </row>
    <row r="83" spans="1:42" ht="12.75" customHeight="1">
      <c r="A83" s="59"/>
      <c r="B83" s="301"/>
      <c r="C83" s="78" t="s">
        <v>53</v>
      </c>
      <c r="D83" s="8"/>
      <c r="E83" s="8"/>
      <c r="F83" s="8"/>
      <c r="G83" s="8"/>
      <c r="H83" s="8"/>
      <c r="I83" s="8">
        <f>I57+COUNTIF(I65:I79,"f")</f>
        <v>3</v>
      </c>
      <c r="J83" s="8"/>
      <c r="K83" s="8"/>
      <c r="L83" s="8"/>
      <c r="M83" s="8"/>
      <c r="N83" s="8">
        <f>N57+COUNTIF(N65:N79,"f")</f>
        <v>3</v>
      </c>
      <c r="O83" s="8"/>
      <c r="P83" s="8"/>
      <c r="Q83" s="8"/>
      <c r="R83" s="8"/>
      <c r="S83" s="8">
        <f>S57+COUNTIF(S65:S79,"f")</f>
        <v>5</v>
      </c>
      <c r="T83" s="8"/>
      <c r="U83" s="8"/>
      <c r="V83" s="8"/>
      <c r="W83" s="8"/>
      <c r="X83" s="8">
        <f>X57+COUNTIF(X65:X79,"f")</f>
        <v>3</v>
      </c>
      <c r="Y83" s="8"/>
      <c r="Z83" s="8"/>
      <c r="AA83" s="8"/>
      <c r="AB83" s="8"/>
      <c r="AC83" s="8">
        <f>AC57+COUNTIF(AC65:AC79,"f")</f>
        <v>4</v>
      </c>
      <c r="AD83" s="8"/>
      <c r="AE83" s="8"/>
      <c r="AF83" s="8"/>
      <c r="AG83" s="8"/>
      <c r="AH83" s="8">
        <f>AH57+COUNTIF(AH65:AH79,"f")</f>
        <v>3</v>
      </c>
      <c r="AI83" s="8"/>
      <c r="AJ83" s="8"/>
      <c r="AK83" s="8"/>
      <c r="AL83" s="8"/>
      <c r="AM83" s="8">
        <f>AM57+COUNTIF(AM65:AM79,"f")</f>
        <v>5</v>
      </c>
      <c r="AN83" s="67"/>
      <c r="AO83" s="12"/>
      <c r="AP83" s="12"/>
    </row>
    <row r="84" spans="1:42" ht="12.75" customHeight="1" thickBot="1">
      <c r="A84" s="59"/>
      <c r="B84" s="301"/>
      <c r="C84" s="79" t="s">
        <v>63</v>
      </c>
      <c r="D84" s="70"/>
      <c r="E84" s="70"/>
      <c r="F84" s="70"/>
      <c r="G84" s="70"/>
      <c r="H84" s="70"/>
      <c r="I84" s="70">
        <f>I58+COUNTIF(I65:I79,"e")</f>
        <v>0</v>
      </c>
      <c r="J84" s="70"/>
      <c r="K84" s="70"/>
      <c r="L84" s="70"/>
      <c r="M84" s="70"/>
      <c r="N84" s="70">
        <f>N58+COUNTIF(N65:N79,"e")</f>
        <v>0</v>
      </c>
      <c r="O84" s="70"/>
      <c r="P84" s="70"/>
      <c r="Q84" s="70"/>
      <c r="R84" s="70"/>
      <c r="S84" s="70">
        <f>S58+COUNTIF(S65:S79,"e")</f>
        <v>0</v>
      </c>
      <c r="T84" s="70"/>
      <c r="U84" s="70"/>
      <c r="V84" s="70"/>
      <c r="W84" s="70"/>
      <c r="X84" s="70">
        <f>X58+COUNTIF(X65:X79,"e")</f>
        <v>0</v>
      </c>
      <c r="Y84" s="70"/>
      <c r="Z84" s="70"/>
      <c r="AA84" s="70"/>
      <c r="AB84" s="70"/>
      <c r="AC84" s="70">
        <f>AC58+COUNTIF(AC65:AC79,"e")</f>
        <v>0</v>
      </c>
      <c r="AD84" s="70"/>
      <c r="AE84" s="70"/>
      <c r="AF84" s="70"/>
      <c r="AG84" s="70"/>
      <c r="AH84" s="70">
        <f>AH58+COUNTIF(AH65:AH79,"e")</f>
        <v>0</v>
      </c>
      <c r="AI84" s="70"/>
      <c r="AJ84" s="70"/>
      <c r="AK84" s="70"/>
      <c r="AL84" s="70"/>
      <c r="AM84" s="70">
        <f>AM58+COUNTIF(AM65:AM79,"e")</f>
        <v>0</v>
      </c>
      <c r="AN84" s="69"/>
      <c r="AO84" s="12"/>
      <c r="AP84" s="12"/>
    </row>
    <row r="85" spans="1:42" ht="12.75" customHeight="1" thickBot="1">
      <c r="A85" s="175"/>
      <c r="B85" s="302">
        <f>D80</f>
        <v>760</v>
      </c>
      <c r="C85" s="82" t="s">
        <v>96</v>
      </c>
      <c r="D85" s="81"/>
      <c r="E85" s="81"/>
      <c r="F85" s="81">
        <f>SUM(F80:H80)</f>
        <v>108</v>
      </c>
      <c r="G85" s="81"/>
      <c r="H85" s="81"/>
      <c r="I85" s="81"/>
      <c r="J85" s="81"/>
      <c r="K85" s="195">
        <f>SUM(K80:M80)</f>
        <v>112</v>
      </c>
      <c r="L85" s="81"/>
      <c r="M85" s="81"/>
      <c r="N85" s="81"/>
      <c r="O85" s="81"/>
      <c r="P85" s="81">
        <f>SUM(P80:R80)</f>
        <v>108</v>
      </c>
      <c r="Q85" s="81"/>
      <c r="R85" s="81"/>
      <c r="S85" s="81"/>
      <c r="T85" s="81"/>
      <c r="U85" s="81">
        <f>SUM(U80:W80)</f>
        <v>116</v>
      </c>
      <c r="V85" s="81"/>
      <c r="W85" s="81"/>
      <c r="X85" s="81"/>
      <c r="Y85" s="81"/>
      <c r="Z85" s="81">
        <f>SUM(Z80:AB80)</f>
        <v>108</v>
      </c>
      <c r="AA85" s="81"/>
      <c r="AB85" s="81"/>
      <c r="AC85" s="81"/>
      <c r="AD85" s="81"/>
      <c r="AE85" s="81">
        <f>SUM(AE80:AG80)</f>
        <v>108</v>
      </c>
      <c r="AF85" s="81"/>
      <c r="AG85" s="81"/>
      <c r="AH85" s="81"/>
      <c r="AI85" s="81"/>
      <c r="AJ85" s="81">
        <f>SUM(AJ80:AL80)</f>
        <v>100</v>
      </c>
      <c r="AK85" s="81"/>
      <c r="AL85" s="81"/>
      <c r="AM85" s="81"/>
      <c r="AN85" s="72"/>
      <c r="AO85" s="9"/>
      <c r="AP85" s="9"/>
    </row>
    <row r="86" spans="1:42" ht="12.75" customHeight="1">
      <c r="A86" s="9"/>
      <c r="B86" s="284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21"/>
      <c r="Y86" s="21"/>
      <c r="Z86" s="21"/>
      <c r="AA86" s="21"/>
      <c r="AB86" s="21"/>
      <c r="AC86" s="21"/>
      <c r="AD86" s="21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4" s="9" customFormat="1" ht="12.75" customHeight="1">
      <c r="A87" s="10"/>
      <c r="B87" s="303"/>
      <c r="C87" s="1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255"/>
      <c r="S87" s="246"/>
      <c r="T87" s="246"/>
      <c r="U87" s="256"/>
      <c r="V87" s="256"/>
      <c r="W87" s="256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57"/>
      <c r="AQ87" s="12"/>
      <c r="AR87" s="98"/>
    </row>
    <row r="88" spans="2:44" s="9" customFormat="1" ht="12.75" customHeight="1">
      <c r="B88" s="284"/>
      <c r="N88" s="12"/>
      <c r="O88" s="12"/>
      <c r="P88" s="12"/>
      <c r="Q88" s="12"/>
      <c r="R88" s="258"/>
      <c r="S88" s="252" t="s">
        <v>137</v>
      </c>
      <c r="T88" s="253"/>
      <c r="U88" s="252"/>
      <c r="V88" s="254"/>
      <c r="W88" s="254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259"/>
      <c r="AL88" s="12"/>
      <c r="AM88" s="12"/>
      <c r="AN88" s="12"/>
      <c r="AO88" s="12"/>
      <c r="AP88" s="12"/>
      <c r="AQ88" s="12"/>
      <c r="AR88" s="98"/>
    </row>
    <row r="89" spans="18:44" ht="12.75" customHeight="1">
      <c r="R89" s="247"/>
      <c r="S89" s="27"/>
      <c r="T89" s="27"/>
      <c r="U89" s="314" t="s">
        <v>113</v>
      </c>
      <c r="V89" s="314"/>
      <c r="W89" s="314"/>
      <c r="X89" s="314"/>
      <c r="Y89" s="314"/>
      <c r="Z89" s="314"/>
      <c r="AA89" s="314"/>
      <c r="AB89" s="314"/>
      <c r="AC89" s="314"/>
      <c r="AD89" s="314"/>
      <c r="AE89" s="27"/>
      <c r="AF89" s="27"/>
      <c r="AG89" s="27"/>
      <c r="AH89" s="27"/>
      <c r="AI89" s="27"/>
      <c r="AJ89" s="27"/>
      <c r="AK89" s="248"/>
      <c r="AR89" s="98"/>
    </row>
    <row r="90" spans="18:44" ht="12.75" customHeight="1">
      <c r="R90" s="247"/>
      <c r="S90" s="27"/>
      <c r="T90" s="27"/>
      <c r="U90" s="314" t="s">
        <v>123</v>
      </c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  <c r="AK90" s="315"/>
      <c r="AR90" s="98"/>
    </row>
    <row r="91" spans="18:44" ht="12.75" customHeight="1">
      <c r="R91" s="249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1"/>
      <c r="AR91" s="98"/>
    </row>
    <row r="92" ht="12.75" customHeight="1">
      <c r="AR92" s="98"/>
    </row>
    <row r="93" spans="2:44" ht="12.75" customHeight="1">
      <c r="B93" s="244" t="s">
        <v>170</v>
      </c>
      <c r="AR93" s="216"/>
    </row>
    <row r="94" ht="12.75" customHeight="1">
      <c r="AR94" s="213"/>
    </row>
    <row r="95" ht="12.75" customHeight="1">
      <c r="AR95" s="98"/>
    </row>
    <row r="96" ht="12.75" customHeight="1">
      <c r="AR96" s="98"/>
    </row>
    <row r="97" ht="12.75" customHeight="1">
      <c r="AR97" s="98"/>
    </row>
    <row r="98" ht="12.75" customHeight="1">
      <c r="AR98" s="98"/>
    </row>
    <row r="99" ht="12.75" customHeight="1">
      <c r="AR99" s="98"/>
    </row>
    <row r="100" ht="12.75" customHeight="1">
      <c r="AR100" s="98"/>
    </row>
    <row r="101" ht="12.75" customHeight="1">
      <c r="AR101" s="98"/>
    </row>
    <row r="102" ht="12.75" customHeight="1">
      <c r="AR102" s="98"/>
    </row>
    <row r="103" ht="12.75" customHeight="1">
      <c r="AR103" s="98"/>
    </row>
    <row r="104" ht="12.75" customHeight="1">
      <c r="AR104" s="98"/>
    </row>
    <row r="105" ht="12.75" customHeight="1">
      <c r="AR105" s="98"/>
    </row>
    <row r="106" ht="12.75" customHeight="1">
      <c r="AR106" s="98"/>
    </row>
    <row r="107" ht="12.75" customHeight="1">
      <c r="AR107" s="98"/>
    </row>
    <row r="108" ht="12.75" customHeight="1">
      <c r="AR108" s="98"/>
    </row>
    <row r="109" ht="12.75" customHeight="1">
      <c r="AR109" s="98"/>
    </row>
    <row r="110" ht="12.75" customHeight="1">
      <c r="AR110" s="98"/>
    </row>
  </sheetData>
  <mergeCells count="21">
    <mergeCell ref="AO7:AQ7"/>
    <mergeCell ref="A5:A6"/>
    <mergeCell ref="B5:B6"/>
    <mergeCell ref="C5:C6"/>
    <mergeCell ref="A4:AN4"/>
    <mergeCell ref="R1:AC1"/>
    <mergeCell ref="F5:AI5"/>
    <mergeCell ref="AO5:AQ6"/>
    <mergeCell ref="A3:AN3"/>
    <mergeCell ref="D5:D6"/>
    <mergeCell ref="E5:E6"/>
    <mergeCell ref="U90:AK90"/>
    <mergeCell ref="A49:C49"/>
    <mergeCell ref="A8:C8"/>
    <mergeCell ref="A20:C20"/>
    <mergeCell ref="A27:C27"/>
    <mergeCell ref="A38:C38"/>
    <mergeCell ref="A54:C54"/>
    <mergeCell ref="A64:C64"/>
    <mergeCell ref="A80:C80"/>
    <mergeCell ref="U89:AD89"/>
  </mergeCells>
  <printOptions/>
  <pageMargins left="0.21" right="0.2" top="0.46" bottom="0.31" header="0.5" footer="0.29"/>
  <pageSetup horizontalDpi="600" verticalDpi="600" orientation="landscape" paperSize="9" scale="68" r:id="rId1"/>
  <headerFooter alignWithMargins="0">
    <oddFooter>&amp;LBt levelező tanterv&amp;R&amp;P/&amp;N</oddFooter>
  </headerFooter>
  <ignoredErrors>
    <ignoredError sqref="D20: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2008-04-15T14:51:48Z</cp:lastPrinted>
  <dcterms:created xsi:type="dcterms:W3CDTF">2006-03-29T07:49:40Z</dcterms:created>
  <dcterms:modified xsi:type="dcterms:W3CDTF">2008-05-20T10:08:15Z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