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95" activeTab="1"/>
  </bookViews>
  <sheets>
    <sheet name="Bt nappali" sheetId="1" r:id="rId1"/>
    <sheet name="Infobizt." sheetId="2" r:id="rId2"/>
  </sheets>
  <definedNames/>
  <calcPr fullCalcOnLoad="1"/>
</workbook>
</file>

<file path=xl/sharedStrings.xml><?xml version="1.0" encoding="utf-8"?>
<sst xmlns="http://schemas.openxmlformats.org/spreadsheetml/2006/main" count="636" uniqueCount="255">
  <si>
    <t>Mintatanterv</t>
  </si>
  <si>
    <t>nappali tagozat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</si>
  <si>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</si>
  <si>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</si>
  <si>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</si>
  <si>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</si>
  <si>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</si>
  <si>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</si>
  <si>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</si>
  <si>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</si>
  <si>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</si>
  <si>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</si>
  <si>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</si>
  <si>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</si>
  <si>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</si>
  <si>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</si>
  <si>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</si>
  <si>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</si>
  <si>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</si>
  <si>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</si>
  <si>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</si>
  <si>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</si>
  <si>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</si>
  <si>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Szigorlat (s)</t>
  </si>
  <si>
    <t>Vizsga (v)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</si>
  <si>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</si>
  <si>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</si>
  <si>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</si>
  <si>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</si>
  <si>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</si>
  <si>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</si>
  <si>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</si>
  <si>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</si>
  <si>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</si>
  <si>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</si>
  <si>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</si>
  <si>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</si>
  <si>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</si>
  <si>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</si>
  <si>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</si>
  <si>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</si>
  <si>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</si>
  <si>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</si>
  <si>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</si>
  <si>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</si>
  <si>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</si>
  <si>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</si>
  <si>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</si>
  <si>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</si>
  <si>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</si>
  <si>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</si>
  <si>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</si>
  <si>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</si>
  <si>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</si>
  <si>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</si>
  <si>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</si>
  <si>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</si>
  <si>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</si>
  <si>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</si>
  <si>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</si>
  <si>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</si>
  <si>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</si>
  <si>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</si>
  <si>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</si>
  <si>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</si>
  <si>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</si>
  <si>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</si>
  <si>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</si>
  <si>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</si>
  <si>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</si>
  <si>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</si>
  <si>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</si>
  <si>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</si>
  <si>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</si>
  <si>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</si>
  <si>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</si>
  <si>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</si>
  <si>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</si>
  <si>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</si>
  <si>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</si>
  <si>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</si>
  <si>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</si>
  <si>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</si>
  <si>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</si>
  <si>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</si>
  <si>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</si>
  <si>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</si>
  <si>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</si>
  <si>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</si>
  <si>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</si>
  <si>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</si>
  <si>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</si>
  <si>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</si>
  <si>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</si>
  <si>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</si>
  <si>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</si>
  <si>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</si>
  <si>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</si>
  <si>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</si>
  <si>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</si>
  <si>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</si>
  <si>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</si>
  <si>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</si>
  <si>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</si>
  <si>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</si>
  <si>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Szakmai gyakorlat</t>
  </si>
  <si>
    <t>Záróvizsga tárgyak:</t>
  </si>
  <si>
    <t>Össz TT, gazd+hum+szakmai törzs+kieg tárgyak:</t>
  </si>
  <si>
    <t>Félév(ek)</t>
  </si>
  <si>
    <t xml:space="preserve">     Félév(ek)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</si>
  <si>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</si>
  <si>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</si>
  <si>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</si>
  <si>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</si>
  <si>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</si>
  <si>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</si>
  <si>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</si>
  <si>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</si>
  <si>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</si>
  <si>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</si>
  <si>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Bánki Donát Gépész és Biztonságtechnikai Mérnöki  Kar</t>
  </si>
  <si>
    <t xml:space="preserve">                                                                                                             Had- és biztonságtechnikai mérnöki szak</t>
  </si>
  <si>
    <t xml:space="preserve">BGRMA1BNNC 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</si>
  <si>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</si>
  <si>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</si>
  <si>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</si>
  <si>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</si>
  <si>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</si>
  <si>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</si>
  <si>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</si>
  <si>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</si>
  <si>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</si>
  <si>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</si>
  <si>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</si>
  <si>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</si>
  <si>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</si>
  <si>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</si>
  <si>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</si>
  <si>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</si>
  <si>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</si>
  <si>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</si>
  <si>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</si>
  <si>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</si>
  <si>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</si>
  <si>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</si>
  <si>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</si>
  <si>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</si>
  <si>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</si>
  <si>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</si>
  <si>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</si>
  <si>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</si>
  <si>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</si>
  <si>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</si>
  <si>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</si>
  <si>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</si>
  <si>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</si>
  <si>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</si>
  <si>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</si>
  <si>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</si>
  <si>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</si>
  <si>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</si>
  <si>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</si>
  <si>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</si>
  <si>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</si>
  <si>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</si>
  <si>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</si>
  <si>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</si>
  <si>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</si>
  <si>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</si>
  <si>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</si>
  <si>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* a TVSZ előírásai szerint</t>
  </si>
  <si>
    <t>Matematika I.,  Mechanika II., Szerkezettan I</t>
  </si>
  <si>
    <t>Vagyonvédelmi rendszerek                                                                                   Munkavédelem, ergonómia + Tűzvédelem összevont záróizsga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</si>
  <si>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</si>
  <si>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</si>
  <si>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BGBBS15NNC</t>
  </si>
  <si>
    <t>TMPVI17NNC</t>
  </si>
  <si>
    <t>GGTKG15NNC</t>
  </si>
  <si>
    <t>GGTKG26NNC</t>
  </si>
  <si>
    <t>BGBSDB7NNC</t>
  </si>
  <si>
    <t>dékán</t>
  </si>
  <si>
    <t>Óbudai Egyetem</t>
  </si>
  <si>
    <t>Évközi jegy (é)</t>
  </si>
  <si>
    <t>é</t>
  </si>
  <si>
    <t>a</t>
  </si>
  <si>
    <t>Dr. Horváth Sándor</t>
  </si>
  <si>
    <t>GTSTESTNEV</t>
  </si>
  <si>
    <t>******KTNC</t>
  </si>
  <si>
    <t>Kritérium tárgy (angol vagy német nyelven)</t>
  </si>
  <si>
    <t>BAGMB14NNC</t>
  </si>
  <si>
    <t>BGBKO13NNC</t>
  </si>
  <si>
    <t>Érvényes 2014. szeptember 01-től</t>
  </si>
  <si>
    <t>Makroökonómia</t>
  </si>
  <si>
    <t>Mikroökonómia</t>
  </si>
  <si>
    <t>55 kredit</t>
  </si>
  <si>
    <t>Információbiztonsági specializáció</t>
  </si>
  <si>
    <t>Infokommunikációs hálózatok</t>
  </si>
  <si>
    <t>Információbiztonsági jogszabályok és szabványok</t>
  </si>
  <si>
    <t>Személyi-, fizikai- és adminisztratív biztonsági ismeretek</t>
  </si>
  <si>
    <t>Elektronikus információbiztonsági ismeretek I.</t>
  </si>
  <si>
    <t>Kockázatmenedzsment</t>
  </si>
  <si>
    <t>Rendszerek információbiztonsági üzemeltetése</t>
  </si>
  <si>
    <t>Elektronikus információbiztonsági ismeretek II.</t>
  </si>
  <si>
    <t>Információbiztonság gyakorlata</t>
  </si>
  <si>
    <t>Információbiztonság alapjai</t>
  </si>
  <si>
    <t>Információbiztonsági okmányrendszer ismeretek</t>
  </si>
  <si>
    <t>Érvényes 2016. szeptember 01-től</t>
  </si>
  <si>
    <t>Rajnai Zoltán</t>
  </si>
  <si>
    <t>Elektronikus információbiztonsági ismeretek, Munkavédelem, ergomómia + Kockázatmenedzsment összevont záróvizsga</t>
  </si>
  <si>
    <t>Jogi ismeretek és minőségbiztosítás</t>
  </si>
  <si>
    <t>Informatika II., Elektrotechnika II.</t>
  </si>
  <si>
    <t xml:space="preserve">BGRMA1BNND </t>
  </si>
  <si>
    <t>BGRMA2BNND</t>
  </si>
  <si>
    <t>BGBFI13NND</t>
  </si>
  <si>
    <t>BGBKM12NND</t>
  </si>
  <si>
    <t>BGBMC11NND</t>
  </si>
  <si>
    <t>BGBMC22NND</t>
  </si>
  <si>
    <t>BGBJO14NND</t>
  </si>
  <si>
    <t>BGBBI14NND</t>
  </si>
  <si>
    <t>BGBPS13NND</t>
  </si>
  <si>
    <t>BAGMB14NND</t>
  </si>
  <si>
    <t>BGBKO13NND</t>
  </si>
  <si>
    <t>BGBMU14NND</t>
  </si>
  <si>
    <t>BGBMU25NND</t>
  </si>
  <si>
    <t>BGRLG15NND</t>
  </si>
  <si>
    <t>BGBHA14NND</t>
  </si>
  <si>
    <t>BGBMU11NND</t>
  </si>
  <si>
    <t>TMPVI17NND</t>
  </si>
  <si>
    <t>BGBMA13NND</t>
  </si>
  <si>
    <t>BAGAG11NND</t>
  </si>
  <si>
    <t>BAGAG22NND</t>
  </si>
  <si>
    <t>BGBSZ12NND</t>
  </si>
  <si>
    <t>BGBSZ23NND</t>
  </si>
  <si>
    <t>BGBEP13NND</t>
  </si>
  <si>
    <t>BGBEP24NND</t>
  </si>
  <si>
    <t>BGBET17NND</t>
  </si>
  <si>
    <t>BGBSDB7NND</t>
  </si>
  <si>
    <t>BGBIA1BNND</t>
  </si>
  <si>
    <t>BGBIA2BNND</t>
  </si>
  <si>
    <t>BGBIALBNND</t>
  </si>
  <si>
    <t>KHTEL11JND</t>
  </si>
  <si>
    <t>KHTEL22JND</t>
  </si>
  <si>
    <t>GGTKG11NND</t>
  </si>
  <si>
    <t>GGTKG22NND</t>
  </si>
  <si>
    <t>BGBHT16NND</t>
  </si>
  <si>
    <t>60 kredit</t>
  </si>
  <si>
    <t>Szerkezettan II. aláírás</t>
  </si>
  <si>
    <t>31 a</t>
  </si>
  <si>
    <t>KMAIV13JND</t>
  </si>
  <si>
    <t>Mechanika II.</t>
  </si>
  <si>
    <t>KMAAN21JND</t>
  </si>
  <si>
    <t>KHTAN22JND</t>
  </si>
  <si>
    <t>KMADT14JND</t>
  </si>
  <si>
    <t>KMADT25JND</t>
  </si>
  <si>
    <t>Munkavédelem ergonómia II. Kockázatmenedzsment,  Elektronikus információbiztonsági ismeretek 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</si>
</sst>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.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5" borderId="7" applyNumberFormat="0" applyFon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9" fontId="0" fillId="0" borderId="0" xfId="6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 wrapText="1"/>
    </xf>
    <xf numFmtId="0" fontId="6" fillId="0" borderId="39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6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top" wrapText="1"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/>
    </xf>
    <xf numFmtId="0" fontId="6" fillId="0" borderId="5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6" fillId="0" borderId="85" xfId="0" applyFont="1" applyFill="1" applyBorder="1" applyAlignment="1">
      <alignment horizontal="center" wrapText="1"/>
    </xf>
    <xf numFmtId="0" fontId="6" fillId="0" borderId="83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/>
    </xf>
    <xf numFmtId="0" fontId="6" fillId="0" borderId="38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6" fillId="0" borderId="73" xfId="0" applyFont="1" applyFill="1" applyBorder="1" applyAlignment="1">
      <alignment vertical="top" wrapText="1"/>
    </xf>
    <xf numFmtId="0" fontId="6" fillId="0" borderId="71" xfId="0" applyFont="1" applyFill="1" applyBorder="1" applyAlignment="1">
      <alignment vertical="top" wrapText="1"/>
    </xf>
    <xf numFmtId="0" fontId="6" fillId="0" borderId="88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8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6" fillId="0" borderId="90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91" xfId="0" applyFont="1" applyFill="1" applyBorder="1" applyAlignment="1">
      <alignment horizontal="center" vertical="top" wrapText="1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/>
    </xf>
    <xf numFmtId="0" fontId="6" fillId="0" borderId="9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0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66" xfId="0" applyFont="1" applyFill="1" applyBorder="1" applyAlignment="1">
      <alignment wrapText="1"/>
    </xf>
    <xf numFmtId="0" fontId="6" fillId="0" borderId="108" xfId="0" applyFont="1" applyFill="1" applyBorder="1" applyAlignment="1">
      <alignment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70" xfId="0" applyFont="1" applyFill="1" applyBorder="1" applyAlignment="1">
      <alignment wrapText="1"/>
    </xf>
    <xf numFmtId="0" fontId="6" fillId="0" borderId="111" xfId="0" applyFont="1" applyFill="1" applyBorder="1" applyAlignment="1">
      <alignment/>
    </xf>
    <xf numFmtId="0" fontId="6" fillId="0" borderId="112" xfId="0" applyFont="1" applyFill="1" applyBorder="1" applyAlignment="1">
      <alignment horizontal="center"/>
    </xf>
    <xf numFmtId="0" fontId="6" fillId="0" borderId="113" xfId="0" applyFont="1" applyFill="1" applyBorder="1" applyAlignment="1">
      <alignment horizontal="center"/>
    </xf>
    <xf numFmtId="0" fontId="6" fillId="0" borderId="74" xfId="0" applyFont="1" applyFill="1" applyBorder="1" applyAlignment="1">
      <alignment wrapText="1"/>
    </xf>
    <xf numFmtId="0" fontId="6" fillId="0" borderId="11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15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16" xfId="0" applyFont="1" applyFill="1" applyBorder="1" applyAlignment="1">
      <alignment horizontal="center"/>
    </xf>
    <xf numFmtId="0" fontId="6" fillId="0" borderId="117" xfId="0" applyFont="1" applyFill="1" applyBorder="1" applyAlignment="1">
      <alignment horizont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" fillId="0" borderId="73" xfId="0" applyFont="1" applyFill="1" applyBorder="1" applyAlignment="1">
      <alignment wrapText="1"/>
    </xf>
    <xf numFmtId="0" fontId="6" fillId="0" borderId="73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6" fillId="0" borderId="7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121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2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11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14" xfId="0" applyFont="1" applyFill="1" applyBorder="1" applyAlignment="1">
      <alignment wrapText="1"/>
    </xf>
    <xf numFmtId="0" fontId="15" fillId="0" borderId="39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wrapText="1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6" fillId="18" borderId="33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top" wrapText="1"/>
    </xf>
    <xf numFmtId="0" fontId="6" fillId="18" borderId="22" xfId="0" applyFont="1" applyFill="1" applyBorder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6" fillId="18" borderId="117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/>
    </xf>
    <xf numFmtId="0" fontId="6" fillId="18" borderId="73" xfId="0" applyFont="1" applyFill="1" applyBorder="1" applyAlignment="1">
      <alignment vertical="top" wrapText="1"/>
    </xf>
    <xf numFmtId="0" fontId="16" fillId="0" borderId="42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71" xfId="0" applyFont="1" applyFill="1" applyBorder="1" applyAlignment="1">
      <alignment vertical="center" wrapText="1"/>
    </xf>
    <xf numFmtId="0" fontId="15" fillId="19" borderId="2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6" fillId="19" borderId="39" xfId="0" applyFont="1" applyFill="1" applyBorder="1" applyAlignment="1">
      <alignment wrapText="1"/>
    </xf>
    <xf numFmtId="0" fontId="6" fillId="19" borderId="14" xfId="0" applyFont="1" applyFill="1" applyBorder="1" applyAlignment="1">
      <alignment wrapText="1"/>
    </xf>
    <xf numFmtId="0" fontId="6" fillId="0" borderId="12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5" fillId="0" borderId="67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6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8" fillId="0" borderId="67" xfId="0" applyFont="1" applyFill="1" applyBorder="1" applyAlignment="1">
      <alignment horizontal="center" wrapText="1"/>
    </xf>
    <xf numFmtId="0" fontId="9" fillId="0" borderId="7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zoomScale="90" zoomScaleNormal="90" zoomScaleSheetLayoutView="75" zoomScalePageLayoutView="0" workbookViewId="0" topLeftCell="B1">
      <selection activeCell="H21" sqref="H21"/>
    </sheetView>
  </sheetViews>
  <sheetFormatPr defaultColWidth="9.140625" defaultRowHeight="12.75" customHeight="1"/>
  <cols>
    <col min="1" max="1" width="5.140625" style="240" customWidth="1"/>
    <col min="2" max="2" width="16.421875" style="47" customWidth="1"/>
    <col min="3" max="3" width="26.28125" style="47" customWidth="1"/>
    <col min="4" max="4" width="4.7109375" style="47" customWidth="1"/>
    <col min="5" max="5" width="5.00390625" style="47" customWidth="1"/>
    <col min="6" max="40" width="3.28125" style="47" customWidth="1"/>
    <col min="41" max="43" width="5.7109375" style="47" customWidth="1"/>
    <col min="44" max="44" width="28.7109375" style="47" customWidth="1"/>
    <col min="45" max="16384" width="9.140625" style="1" customWidth="1"/>
  </cols>
  <sheetData>
    <row r="1" spans="1:29" ht="12.75" customHeight="1">
      <c r="A1" s="123" t="s">
        <v>181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78"/>
      <c r="M1" s="178"/>
      <c r="N1" s="178"/>
      <c r="O1" s="179"/>
      <c r="R1" s="336" t="s">
        <v>0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</row>
    <row r="2" spans="1:50" s="5" customFormat="1" ht="12.7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X2" s="16"/>
    </row>
    <row r="3" spans="1:44" s="5" customFormat="1" ht="21.75" customHeight="1" thickBot="1">
      <c r="A3" s="347" t="s">
        <v>121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178" t="s">
        <v>1</v>
      </c>
      <c r="AP3" s="178"/>
      <c r="AQ3" s="178"/>
      <c r="AR3" s="180"/>
    </row>
    <row r="4" spans="1:256" s="22" customFormat="1" ht="12.75" customHeight="1" thickBot="1">
      <c r="A4" s="365" t="s">
        <v>116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233"/>
      <c r="AP4" s="233"/>
      <c r="AQ4" s="234"/>
      <c r="AR4" s="235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43" s="7" customFormat="1" ht="12.75" customHeight="1" thickBot="1">
      <c r="A5" s="354" t="s">
        <v>2</v>
      </c>
      <c r="B5" s="341" t="s">
        <v>3</v>
      </c>
      <c r="C5" s="341" t="s">
        <v>4</v>
      </c>
      <c r="D5" s="324" t="s">
        <v>5</v>
      </c>
      <c r="E5" s="352" t="s">
        <v>26</v>
      </c>
      <c r="F5" s="338" t="s">
        <v>6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40"/>
      <c r="AJ5" s="42"/>
      <c r="AK5" s="43"/>
      <c r="AL5" s="43"/>
      <c r="AM5" s="43"/>
      <c r="AN5" s="44"/>
      <c r="AO5" s="341" t="s">
        <v>7</v>
      </c>
      <c r="AP5" s="342"/>
      <c r="AQ5" s="343"/>
    </row>
    <row r="6" spans="1:44" s="7" customFormat="1" ht="12.75" customHeight="1" thickBot="1">
      <c r="A6" s="355"/>
      <c r="B6" s="344"/>
      <c r="C6" s="344"/>
      <c r="D6" s="325"/>
      <c r="E6" s="353"/>
      <c r="F6" s="18"/>
      <c r="G6" s="19"/>
      <c r="H6" s="19" t="s">
        <v>8</v>
      </c>
      <c r="I6" s="19"/>
      <c r="J6" s="20"/>
      <c r="K6" s="19"/>
      <c r="L6" s="19"/>
      <c r="M6" s="19" t="s">
        <v>9</v>
      </c>
      <c r="N6" s="19"/>
      <c r="O6" s="20"/>
      <c r="P6" s="19"/>
      <c r="Q6" s="19"/>
      <c r="R6" s="21" t="s">
        <v>10</v>
      </c>
      <c r="S6" s="19"/>
      <c r="T6" s="20"/>
      <c r="U6" s="19"/>
      <c r="V6" s="19"/>
      <c r="W6" s="21" t="s">
        <v>11</v>
      </c>
      <c r="X6" s="19"/>
      <c r="Y6" s="20"/>
      <c r="Z6" s="19"/>
      <c r="AA6" s="19"/>
      <c r="AB6" s="21" t="s">
        <v>12</v>
      </c>
      <c r="AC6" s="19"/>
      <c r="AD6" s="20"/>
      <c r="AE6" s="18"/>
      <c r="AF6" s="19"/>
      <c r="AG6" s="19" t="s">
        <v>13</v>
      </c>
      <c r="AH6" s="19"/>
      <c r="AI6" s="20"/>
      <c r="AJ6" s="18"/>
      <c r="AK6" s="19"/>
      <c r="AL6" s="19" t="s">
        <v>14</v>
      </c>
      <c r="AM6" s="19"/>
      <c r="AN6" s="20"/>
      <c r="AO6" s="344"/>
      <c r="AP6" s="345"/>
      <c r="AQ6" s="346"/>
      <c r="AR6" s="17"/>
    </row>
    <row r="7" spans="1:55" s="7" customFormat="1" ht="12.75" customHeight="1" thickBot="1">
      <c r="A7" s="8"/>
      <c r="B7" s="9"/>
      <c r="C7" s="10"/>
      <c r="D7" s="11"/>
      <c r="E7" s="12"/>
      <c r="F7" s="10" t="s">
        <v>15</v>
      </c>
      <c r="G7" s="10" t="s">
        <v>16</v>
      </c>
      <c r="H7" s="10" t="s">
        <v>17</v>
      </c>
      <c r="I7" s="10" t="s">
        <v>18</v>
      </c>
      <c r="J7" s="13" t="s">
        <v>19</v>
      </c>
      <c r="K7" s="11" t="s">
        <v>15</v>
      </c>
      <c r="L7" s="10" t="s">
        <v>16</v>
      </c>
      <c r="M7" s="10" t="s">
        <v>17</v>
      </c>
      <c r="N7" s="10" t="s">
        <v>18</v>
      </c>
      <c r="O7" s="14" t="s">
        <v>19</v>
      </c>
      <c r="P7" s="10" t="s">
        <v>15</v>
      </c>
      <c r="Q7" s="10" t="s">
        <v>16</v>
      </c>
      <c r="R7" s="10" t="s">
        <v>17</v>
      </c>
      <c r="S7" s="10" t="s">
        <v>18</v>
      </c>
      <c r="T7" s="13" t="s">
        <v>19</v>
      </c>
      <c r="U7" s="11" t="s">
        <v>15</v>
      </c>
      <c r="V7" s="10" t="s">
        <v>16</v>
      </c>
      <c r="W7" s="10" t="s">
        <v>17</v>
      </c>
      <c r="X7" s="10" t="s">
        <v>18</v>
      </c>
      <c r="Y7" s="14" t="s">
        <v>19</v>
      </c>
      <c r="Z7" s="10" t="s">
        <v>15</v>
      </c>
      <c r="AA7" s="10" t="s">
        <v>16</v>
      </c>
      <c r="AB7" s="10" t="s">
        <v>17</v>
      </c>
      <c r="AC7" s="10" t="s">
        <v>18</v>
      </c>
      <c r="AD7" s="14" t="s">
        <v>19</v>
      </c>
      <c r="AE7" s="10" t="s">
        <v>15</v>
      </c>
      <c r="AF7" s="10" t="s">
        <v>16</v>
      </c>
      <c r="AG7" s="10" t="s">
        <v>17</v>
      </c>
      <c r="AH7" s="10" t="s">
        <v>18</v>
      </c>
      <c r="AI7" s="14" t="s">
        <v>19</v>
      </c>
      <c r="AJ7" s="10" t="s">
        <v>15</v>
      </c>
      <c r="AK7" s="10" t="s">
        <v>16</v>
      </c>
      <c r="AL7" s="10" t="s">
        <v>17</v>
      </c>
      <c r="AM7" s="10" t="s">
        <v>18</v>
      </c>
      <c r="AN7" s="14" t="s">
        <v>19</v>
      </c>
      <c r="AO7" s="349"/>
      <c r="AP7" s="350"/>
      <c r="AQ7" s="351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44" s="3" customFormat="1" ht="12.75" customHeight="1" thickBot="1">
      <c r="A8" s="319" t="s">
        <v>20</v>
      </c>
      <c r="B8" s="320"/>
      <c r="C8" s="320"/>
      <c r="D8" s="76">
        <f aca="true" t="shared" si="0" ref="D8:AN8">SUM(D9:D19)</f>
        <v>38</v>
      </c>
      <c r="E8" s="76">
        <f t="shared" si="0"/>
        <v>46</v>
      </c>
      <c r="F8" s="181">
        <f t="shared" si="0"/>
        <v>9</v>
      </c>
      <c r="G8" s="181">
        <f t="shared" si="0"/>
        <v>6</v>
      </c>
      <c r="H8" s="181">
        <f t="shared" si="0"/>
        <v>0</v>
      </c>
      <c r="I8" s="181">
        <f t="shared" si="0"/>
        <v>0</v>
      </c>
      <c r="J8" s="181">
        <f t="shared" si="0"/>
        <v>19</v>
      </c>
      <c r="K8" s="181">
        <f t="shared" si="0"/>
        <v>11</v>
      </c>
      <c r="L8" s="181">
        <f t="shared" si="0"/>
        <v>5</v>
      </c>
      <c r="M8" s="181">
        <f t="shared" si="0"/>
        <v>4</v>
      </c>
      <c r="N8" s="181">
        <f t="shared" si="0"/>
        <v>0</v>
      </c>
      <c r="O8" s="181">
        <f t="shared" si="0"/>
        <v>23</v>
      </c>
      <c r="P8" s="181">
        <f t="shared" si="0"/>
        <v>2</v>
      </c>
      <c r="Q8" s="181">
        <f t="shared" si="0"/>
        <v>1</v>
      </c>
      <c r="R8" s="181">
        <f t="shared" si="0"/>
        <v>0</v>
      </c>
      <c r="S8" s="181">
        <f t="shared" si="0"/>
        <v>0</v>
      </c>
      <c r="T8" s="181">
        <f t="shared" si="0"/>
        <v>4</v>
      </c>
      <c r="U8" s="181">
        <f t="shared" si="0"/>
        <v>0</v>
      </c>
      <c r="V8" s="181">
        <f t="shared" si="0"/>
        <v>0</v>
      </c>
      <c r="W8" s="181">
        <f t="shared" si="0"/>
        <v>0</v>
      </c>
      <c r="X8" s="181">
        <f t="shared" si="0"/>
        <v>0</v>
      </c>
      <c r="Y8" s="181">
        <f t="shared" si="0"/>
        <v>0</v>
      </c>
      <c r="Z8" s="181">
        <f t="shared" si="0"/>
        <v>0</v>
      </c>
      <c r="AA8" s="181">
        <f t="shared" si="0"/>
        <v>0</v>
      </c>
      <c r="AB8" s="181">
        <f t="shared" si="0"/>
        <v>0</v>
      </c>
      <c r="AC8" s="181">
        <f t="shared" si="0"/>
        <v>0</v>
      </c>
      <c r="AD8" s="181">
        <f t="shared" si="0"/>
        <v>0</v>
      </c>
      <c r="AE8" s="181">
        <f t="shared" si="0"/>
        <v>0</v>
      </c>
      <c r="AF8" s="181">
        <f t="shared" si="0"/>
        <v>0</v>
      </c>
      <c r="AG8" s="181">
        <f t="shared" si="0"/>
        <v>0</v>
      </c>
      <c r="AH8" s="181">
        <f t="shared" si="0"/>
        <v>0</v>
      </c>
      <c r="AI8" s="181">
        <f t="shared" si="0"/>
        <v>0</v>
      </c>
      <c r="AJ8" s="181">
        <f t="shared" si="0"/>
        <v>0</v>
      </c>
      <c r="AK8" s="181">
        <f t="shared" si="0"/>
        <v>0</v>
      </c>
      <c r="AL8" s="181">
        <f t="shared" si="0"/>
        <v>0</v>
      </c>
      <c r="AM8" s="181">
        <f t="shared" si="0"/>
        <v>0</v>
      </c>
      <c r="AN8" s="181">
        <f t="shared" si="0"/>
        <v>0</v>
      </c>
      <c r="AO8" s="182"/>
      <c r="AP8" s="183"/>
      <c r="AQ8" s="184"/>
      <c r="AR8" s="86"/>
    </row>
    <row r="9" spans="1:43" s="68" customFormat="1" ht="12.75" customHeight="1" thickBot="1" thickTop="1">
      <c r="A9" s="59">
        <v>1</v>
      </c>
      <c r="B9" s="52" t="s">
        <v>122</v>
      </c>
      <c r="C9" s="52" t="s">
        <v>34</v>
      </c>
      <c r="D9" s="53">
        <f>SUM(F9:AN9)-E9</f>
        <v>5</v>
      </c>
      <c r="E9" s="60">
        <f>J9+O9+T9+Y9+AD9+AI9+AN9</f>
        <v>6</v>
      </c>
      <c r="F9" s="61">
        <v>3</v>
      </c>
      <c r="G9" s="62">
        <v>2</v>
      </c>
      <c r="H9" s="62">
        <v>0</v>
      </c>
      <c r="I9" s="62" t="s">
        <v>29</v>
      </c>
      <c r="J9" s="63">
        <v>6</v>
      </c>
      <c r="K9" s="64"/>
      <c r="L9" s="62"/>
      <c r="M9" s="62"/>
      <c r="N9" s="62"/>
      <c r="O9" s="65"/>
      <c r="P9" s="61"/>
      <c r="Q9" s="62"/>
      <c r="R9" s="62"/>
      <c r="S9" s="62"/>
      <c r="T9" s="63"/>
      <c r="U9" s="64"/>
      <c r="V9" s="62"/>
      <c r="W9" s="62"/>
      <c r="X9" s="62"/>
      <c r="Y9" s="65"/>
      <c r="Z9" s="61"/>
      <c r="AA9" s="62"/>
      <c r="AB9" s="62"/>
      <c r="AC9" s="62"/>
      <c r="AD9" s="63"/>
      <c r="AE9" s="64"/>
      <c r="AF9" s="62"/>
      <c r="AG9" s="62"/>
      <c r="AH9" s="62"/>
      <c r="AI9" s="65"/>
      <c r="AJ9" s="64"/>
      <c r="AK9" s="62"/>
      <c r="AL9" s="62"/>
      <c r="AM9" s="62"/>
      <c r="AN9" s="65"/>
      <c r="AO9" s="160"/>
      <c r="AP9" s="66"/>
      <c r="AQ9" s="67"/>
    </row>
    <row r="10" spans="1:44" s="68" customFormat="1" ht="12.75" customHeight="1" thickBot="1">
      <c r="A10" s="59">
        <v>2</v>
      </c>
      <c r="B10" s="69" t="s">
        <v>123</v>
      </c>
      <c r="C10" s="69" t="s">
        <v>33</v>
      </c>
      <c r="D10" s="57">
        <f>SUM(F10:AN10)-E10</f>
        <v>5</v>
      </c>
      <c r="E10" s="70">
        <f>J10+O10+T10+Y10+AD10+AI10+AN10</f>
        <v>6</v>
      </c>
      <c r="F10" s="61"/>
      <c r="G10" s="62"/>
      <c r="H10" s="62"/>
      <c r="I10" s="62"/>
      <c r="J10" s="63"/>
      <c r="K10" s="64">
        <v>3</v>
      </c>
      <c r="L10" s="62">
        <v>2</v>
      </c>
      <c r="M10" s="62">
        <v>0</v>
      </c>
      <c r="N10" s="62" t="s">
        <v>29</v>
      </c>
      <c r="O10" s="65">
        <v>6</v>
      </c>
      <c r="P10" s="61"/>
      <c r="Q10" s="62"/>
      <c r="R10" s="62"/>
      <c r="S10" s="62"/>
      <c r="T10" s="63"/>
      <c r="U10" s="64"/>
      <c r="V10" s="62"/>
      <c r="W10" s="62"/>
      <c r="X10" s="62"/>
      <c r="Y10" s="65"/>
      <c r="Z10" s="61"/>
      <c r="AA10" s="62"/>
      <c r="AB10" s="62"/>
      <c r="AC10" s="62"/>
      <c r="AD10" s="63"/>
      <c r="AE10" s="64"/>
      <c r="AF10" s="62"/>
      <c r="AG10" s="62"/>
      <c r="AH10" s="62"/>
      <c r="AI10" s="65"/>
      <c r="AJ10" s="64"/>
      <c r="AK10" s="62"/>
      <c r="AL10" s="62"/>
      <c r="AM10" s="62"/>
      <c r="AN10" s="65"/>
      <c r="AO10" s="161">
        <v>1</v>
      </c>
      <c r="AP10" s="71"/>
      <c r="AQ10" s="161"/>
      <c r="AR10" s="172" t="s">
        <v>34</v>
      </c>
    </row>
    <row r="11" spans="1:44" s="68" customFormat="1" ht="12.75" customHeight="1" thickBot="1">
      <c r="A11" s="59">
        <v>3</v>
      </c>
      <c r="B11" s="69" t="s">
        <v>124</v>
      </c>
      <c r="C11" s="69" t="s">
        <v>27</v>
      </c>
      <c r="D11" s="57">
        <f>SUM(F11:AN11)-E11</f>
        <v>3</v>
      </c>
      <c r="E11" s="57">
        <f>J11+O11+T11+Y11+AD11+AI11+AN11</f>
        <v>4</v>
      </c>
      <c r="F11" s="73"/>
      <c r="G11" s="25"/>
      <c r="H11" s="25"/>
      <c r="I11" s="25"/>
      <c r="J11" s="46"/>
      <c r="K11" s="24"/>
      <c r="L11" s="25"/>
      <c r="M11" s="25"/>
      <c r="N11" s="25"/>
      <c r="O11" s="26"/>
      <c r="P11" s="73">
        <v>2</v>
      </c>
      <c r="Q11" s="25">
        <v>1</v>
      </c>
      <c r="R11" s="25">
        <v>0</v>
      </c>
      <c r="S11" s="25" t="s">
        <v>29</v>
      </c>
      <c r="T11" s="46">
        <v>4</v>
      </c>
      <c r="U11" s="24"/>
      <c r="V11" s="74"/>
      <c r="W11" s="25"/>
      <c r="X11" s="25"/>
      <c r="Y11" s="26"/>
      <c r="Z11" s="73"/>
      <c r="AA11" s="25"/>
      <c r="AB11" s="25"/>
      <c r="AC11" s="25"/>
      <c r="AD11" s="46"/>
      <c r="AE11" s="24"/>
      <c r="AF11" s="25"/>
      <c r="AG11" s="25"/>
      <c r="AH11" s="25"/>
      <c r="AI11" s="26"/>
      <c r="AJ11" s="24"/>
      <c r="AK11" s="25"/>
      <c r="AL11" s="25"/>
      <c r="AM11" s="25"/>
      <c r="AN11" s="26"/>
      <c r="AO11" s="162">
        <v>1</v>
      </c>
      <c r="AP11" s="27"/>
      <c r="AQ11" s="162"/>
      <c r="AR11" s="172" t="s">
        <v>34</v>
      </c>
    </row>
    <row r="12" spans="1:44" s="68" customFormat="1" ht="12.75" customHeight="1" thickBot="1">
      <c r="A12" s="59">
        <v>4</v>
      </c>
      <c r="B12" s="56" t="s">
        <v>125</v>
      </c>
      <c r="C12" s="69" t="s">
        <v>28</v>
      </c>
      <c r="D12" s="57">
        <f>SUM(F12:AN12)-E12</f>
        <v>3</v>
      </c>
      <c r="E12" s="70">
        <f>J12+O12+T12+Y12+AD12+AI12+AN12</f>
        <v>4</v>
      </c>
      <c r="F12" s="73"/>
      <c r="G12" s="25"/>
      <c r="H12" s="25"/>
      <c r="I12" s="25"/>
      <c r="J12" s="46"/>
      <c r="K12" s="24">
        <v>2</v>
      </c>
      <c r="L12" s="25">
        <v>0</v>
      </c>
      <c r="M12" s="25">
        <v>1</v>
      </c>
      <c r="N12" s="25" t="s">
        <v>183</v>
      </c>
      <c r="O12" s="26">
        <v>4</v>
      </c>
      <c r="P12" s="73"/>
      <c r="Q12" s="25"/>
      <c r="R12" s="25"/>
      <c r="S12" s="25"/>
      <c r="T12" s="46"/>
      <c r="U12" s="24"/>
      <c r="V12" s="25"/>
      <c r="W12" s="25"/>
      <c r="X12" s="25"/>
      <c r="Y12" s="26"/>
      <c r="Z12" s="73"/>
      <c r="AA12" s="25"/>
      <c r="AB12" s="25"/>
      <c r="AC12" s="25"/>
      <c r="AD12" s="46"/>
      <c r="AE12" s="24"/>
      <c r="AF12" s="25"/>
      <c r="AG12" s="25"/>
      <c r="AH12" s="25"/>
      <c r="AI12" s="26"/>
      <c r="AJ12" s="24"/>
      <c r="AK12" s="25"/>
      <c r="AL12" s="25"/>
      <c r="AM12" s="25"/>
      <c r="AN12" s="26"/>
      <c r="AO12" s="163"/>
      <c r="AP12" s="27"/>
      <c r="AQ12" s="162"/>
      <c r="AR12" s="246"/>
    </row>
    <row r="13" spans="1:44" s="68" customFormat="1" ht="12.75" customHeight="1" thickBot="1">
      <c r="A13" s="59">
        <v>5</v>
      </c>
      <c r="B13" s="56" t="s">
        <v>126</v>
      </c>
      <c r="C13" s="69" t="s">
        <v>36</v>
      </c>
      <c r="D13" s="57">
        <f>SUM(F13:AN13)-E13</f>
        <v>4</v>
      </c>
      <c r="E13" s="70">
        <f>J13+O13+T13+Y13+AD13+AI13+AN13</f>
        <v>5</v>
      </c>
      <c r="F13" s="73">
        <v>2</v>
      </c>
      <c r="G13" s="25">
        <v>2</v>
      </c>
      <c r="H13" s="25">
        <v>0</v>
      </c>
      <c r="I13" s="25" t="s">
        <v>29</v>
      </c>
      <c r="J13" s="46">
        <v>5</v>
      </c>
      <c r="K13" s="24"/>
      <c r="L13" s="25"/>
      <c r="M13" s="25"/>
      <c r="N13" s="25"/>
      <c r="O13" s="26"/>
      <c r="P13" s="73"/>
      <c r="Q13" s="25"/>
      <c r="R13" s="25"/>
      <c r="S13" s="25"/>
      <c r="T13" s="46"/>
      <c r="U13" s="24"/>
      <c r="V13" s="25"/>
      <c r="W13" s="25"/>
      <c r="X13" s="25"/>
      <c r="Y13" s="26"/>
      <c r="Z13" s="73"/>
      <c r="AA13" s="25"/>
      <c r="AB13" s="25"/>
      <c r="AC13" s="25"/>
      <c r="AD13" s="46"/>
      <c r="AE13" s="24"/>
      <c r="AF13" s="25"/>
      <c r="AG13" s="25"/>
      <c r="AH13" s="25"/>
      <c r="AI13" s="26"/>
      <c r="AJ13" s="24"/>
      <c r="AK13" s="25"/>
      <c r="AL13" s="25"/>
      <c r="AM13" s="25"/>
      <c r="AN13" s="26"/>
      <c r="AO13" s="163"/>
      <c r="AP13" s="27"/>
      <c r="AQ13" s="162"/>
      <c r="AR13" s="246"/>
    </row>
    <row r="14" spans="1:44" s="68" customFormat="1" ht="12.75" customHeight="1" thickBot="1">
      <c r="A14" s="59">
        <v>6</v>
      </c>
      <c r="B14" s="56" t="s">
        <v>127</v>
      </c>
      <c r="C14" s="69" t="s">
        <v>35</v>
      </c>
      <c r="D14" s="57">
        <f aca="true" t="shared" si="1" ref="D14:D19">SUM(F14:AN14)-E14</f>
        <v>4</v>
      </c>
      <c r="E14" s="70">
        <f aca="true" t="shared" si="2" ref="E14:E19">J14+O14+T14+Y14+AD14+AI14+AN14</f>
        <v>5</v>
      </c>
      <c r="F14" s="73"/>
      <c r="G14" s="25"/>
      <c r="H14" s="25"/>
      <c r="I14" s="25"/>
      <c r="J14" s="46"/>
      <c r="K14" s="24">
        <v>2</v>
      </c>
      <c r="L14" s="25">
        <v>1</v>
      </c>
      <c r="M14" s="25">
        <v>1</v>
      </c>
      <c r="N14" s="25" t="s">
        <v>29</v>
      </c>
      <c r="O14" s="26">
        <v>5</v>
      </c>
      <c r="P14" s="73"/>
      <c r="Q14" s="25"/>
      <c r="R14" s="25"/>
      <c r="S14" s="25"/>
      <c r="T14" s="46"/>
      <c r="U14" s="24"/>
      <c r="V14" s="25"/>
      <c r="W14" s="25"/>
      <c r="X14" s="25"/>
      <c r="Y14" s="26"/>
      <c r="Z14" s="73"/>
      <c r="AA14" s="25"/>
      <c r="AB14" s="25"/>
      <c r="AC14" s="25"/>
      <c r="AD14" s="46"/>
      <c r="AE14" s="24"/>
      <c r="AF14" s="25"/>
      <c r="AG14" s="25"/>
      <c r="AH14" s="25"/>
      <c r="AI14" s="26"/>
      <c r="AJ14" s="24"/>
      <c r="AK14" s="25"/>
      <c r="AL14" s="25"/>
      <c r="AM14" s="25"/>
      <c r="AN14" s="26"/>
      <c r="AO14" s="162">
        <v>5</v>
      </c>
      <c r="AP14" s="27"/>
      <c r="AQ14" s="162"/>
      <c r="AR14" s="172" t="s">
        <v>36</v>
      </c>
    </row>
    <row r="15" spans="1:44" s="68" customFormat="1" ht="12.75" customHeight="1" thickBot="1">
      <c r="A15" s="59">
        <v>7</v>
      </c>
      <c r="B15" s="56" t="s">
        <v>128</v>
      </c>
      <c r="C15" s="69" t="s">
        <v>166</v>
      </c>
      <c r="D15" s="57">
        <f t="shared" si="1"/>
        <v>2</v>
      </c>
      <c r="E15" s="70">
        <f t="shared" si="2"/>
        <v>3</v>
      </c>
      <c r="F15" s="73">
        <v>2</v>
      </c>
      <c r="G15" s="25">
        <v>0</v>
      </c>
      <c r="H15" s="25">
        <v>0</v>
      </c>
      <c r="I15" s="25" t="s">
        <v>29</v>
      </c>
      <c r="J15" s="46">
        <v>3</v>
      </c>
      <c r="K15" s="24"/>
      <c r="L15" s="25"/>
      <c r="M15" s="25"/>
      <c r="N15" s="25"/>
      <c r="O15" s="26"/>
      <c r="P15" s="73"/>
      <c r="Q15" s="25"/>
      <c r="R15" s="25"/>
      <c r="S15" s="25"/>
      <c r="T15" s="46"/>
      <c r="U15" s="24"/>
      <c r="V15" s="25"/>
      <c r="W15" s="25"/>
      <c r="X15" s="25"/>
      <c r="Y15" s="26"/>
      <c r="Z15" s="73"/>
      <c r="AA15" s="25"/>
      <c r="AB15" s="25"/>
      <c r="AC15" s="25"/>
      <c r="AD15" s="46"/>
      <c r="AE15" s="24"/>
      <c r="AF15" s="25"/>
      <c r="AG15" s="25"/>
      <c r="AH15" s="25"/>
      <c r="AI15" s="26"/>
      <c r="AJ15" s="24"/>
      <c r="AK15" s="25"/>
      <c r="AL15" s="25"/>
      <c r="AM15" s="25"/>
      <c r="AN15" s="26"/>
      <c r="AO15" s="164"/>
      <c r="AP15" s="28"/>
      <c r="AQ15" s="164"/>
      <c r="AR15" s="246"/>
    </row>
    <row r="16" spans="1:44" s="68" customFormat="1" ht="12.75" customHeight="1" thickBot="1">
      <c r="A16" s="59">
        <v>8</v>
      </c>
      <c r="B16" s="56" t="s">
        <v>129</v>
      </c>
      <c r="C16" s="69" t="s">
        <v>167</v>
      </c>
      <c r="D16" s="57">
        <f t="shared" si="1"/>
        <v>2</v>
      </c>
      <c r="E16" s="70">
        <f t="shared" si="2"/>
        <v>2</v>
      </c>
      <c r="F16" s="73"/>
      <c r="G16" s="25"/>
      <c r="H16" s="25"/>
      <c r="I16" s="25"/>
      <c r="J16" s="46"/>
      <c r="K16" s="24">
        <v>2</v>
      </c>
      <c r="L16" s="25">
        <v>0</v>
      </c>
      <c r="M16" s="25">
        <v>0</v>
      </c>
      <c r="N16" s="25" t="s">
        <v>29</v>
      </c>
      <c r="O16" s="26">
        <v>2</v>
      </c>
      <c r="P16" s="73"/>
      <c r="Q16" s="25"/>
      <c r="R16" s="25"/>
      <c r="S16" s="25"/>
      <c r="T16" s="46"/>
      <c r="U16" s="24"/>
      <c r="V16" s="25"/>
      <c r="W16" s="25"/>
      <c r="X16" s="25"/>
      <c r="Y16" s="26"/>
      <c r="Z16" s="73"/>
      <c r="AA16" s="25"/>
      <c r="AB16" s="25"/>
      <c r="AC16" s="25"/>
      <c r="AD16" s="46"/>
      <c r="AE16" s="24"/>
      <c r="AF16" s="25"/>
      <c r="AG16" s="25"/>
      <c r="AH16" s="25"/>
      <c r="AI16" s="26"/>
      <c r="AJ16" s="24"/>
      <c r="AK16" s="25"/>
      <c r="AL16" s="25"/>
      <c r="AM16" s="25"/>
      <c r="AN16" s="26"/>
      <c r="AO16" s="164">
        <v>7</v>
      </c>
      <c r="AP16" s="28"/>
      <c r="AQ16" s="164"/>
      <c r="AR16" s="172" t="s">
        <v>166</v>
      </c>
    </row>
    <row r="17" spans="1:44" s="68" customFormat="1" ht="12.75" customHeight="1" thickBot="1">
      <c r="A17" s="59">
        <v>9</v>
      </c>
      <c r="B17" s="56" t="s">
        <v>130</v>
      </c>
      <c r="C17" s="69" t="s">
        <v>168</v>
      </c>
      <c r="D17" s="57">
        <f t="shared" si="1"/>
        <v>2</v>
      </c>
      <c r="E17" s="70">
        <f t="shared" si="2"/>
        <v>2</v>
      </c>
      <c r="F17" s="73"/>
      <c r="G17" s="25"/>
      <c r="H17" s="25"/>
      <c r="I17" s="25"/>
      <c r="J17" s="46"/>
      <c r="K17" s="24">
        <v>0</v>
      </c>
      <c r="L17" s="25">
        <v>0</v>
      </c>
      <c r="M17" s="25">
        <v>2</v>
      </c>
      <c r="N17" s="25" t="s">
        <v>183</v>
      </c>
      <c r="O17" s="26">
        <v>2</v>
      </c>
      <c r="P17" s="73"/>
      <c r="Q17" s="25"/>
      <c r="R17" s="25"/>
      <c r="S17" s="25"/>
      <c r="T17" s="46"/>
      <c r="U17" s="24"/>
      <c r="V17" s="25"/>
      <c r="W17" s="25"/>
      <c r="X17" s="25"/>
      <c r="Y17" s="26"/>
      <c r="Z17" s="73"/>
      <c r="AA17" s="25"/>
      <c r="AB17" s="25"/>
      <c r="AC17" s="25"/>
      <c r="AD17" s="46"/>
      <c r="AE17" s="24"/>
      <c r="AF17" s="25"/>
      <c r="AG17" s="25"/>
      <c r="AH17" s="25"/>
      <c r="AI17" s="26"/>
      <c r="AJ17" s="24"/>
      <c r="AK17" s="25"/>
      <c r="AL17" s="25"/>
      <c r="AM17" s="25"/>
      <c r="AN17" s="26"/>
      <c r="AO17" s="164">
        <v>7</v>
      </c>
      <c r="AP17" s="28"/>
      <c r="AQ17" s="164"/>
      <c r="AR17" s="172" t="s">
        <v>166</v>
      </c>
    </row>
    <row r="18" spans="1:44" s="68" customFormat="1" ht="12.75" customHeight="1" thickBot="1">
      <c r="A18" s="59">
        <v>10</v>
      </c>
      <c r="B18" s="56" t="s">
        <v>131</v>
      </c>
      <c r="C18" s="69" t="s">
        <v>37</v>
      </c>
      <c r="D18" s="57">
        <f t="shared" si="1"/>
        <v>4</v>
      </c>
      <c r="E18" s="70">
        <f t="shared" si="2"/>
        <v>5</v>
      </c>
      <c r="F18" s="73">
        <v>2</v>
      </c>
      <c r="G18" s="25">
        <v>2</v>
      </c>
      <c r="H18" s="25">
        <v>0</v>
      </c>
      <c r="I18" s="25" t="s">
        <v>29</v>
      </c>
      <c r="J18" s="46">
        <v>5</v>
      </c>
      <c r="K18" s="24"/>
      <c r="L18" s="25"/>
      <c r="M18" s="25"/>
      <c r="N18" s="25"/>
      <c r="O18" s="26"/>
      <c r="P18" s="73"/>
      <c r="Q18" s="25"/>
      <c r="R18" s="25"/>
      <c r="S18" s="25"/>
      <c r="T18" s="46"/>
      <c r="U18" s="24"/>
      <c r="V18" s="25"/>
      <c r="W18" s="25"/>
      <c r="X18" s="25"/>
      <c r="Y18" s="26"/>
      <c r="Z18" s="73"/>
      <c r="AA18" s="25"/>
      <c r="AB18" s="25"/>
      <c r="AC18" s="25"/>
      <c r="AD18" s="46"/>
      <c r="AE18" s="24"/>
      <c r="AF18" s="25"/>
      <c r="AG18" s="25"/>
      <c r="AH18" s="25"/>
      <c r="AI18" s="26"/>
      <c r="AJ18" s="24"/>
      <c r="AK18" s="25"/>
      <c r="AL18" s="25"/>
      <c r="AM18" s="25"/>
      <c r="AN18" s="26"/>
      <c r="AO18" s="164"/>
      <c r="AP18" s="28"/>
      <c r="AQ18" s="164"/>
      <c r="AR18" s="246"/>
    </row>
    <row r="19" spans="1:44" s="68" customFormat="1" ht="12.75" customHeight="1" thickBot="1">
      <c r="A19" s="59">
        <v>11</v>
      </c>
      <c r="B19" s="56" t="s">
        <v>132</v>
      </c>
      <c r="C19" s="75" t="s">
        <v>38</v>
      </c>
      <c r="D19" s="57">
        <f t="shared" si="1"/>
        <v>4</v>
      </c>
      <c r="E19" s="57">
        <f t="shared" si="2"/>
        <v>4</v>
      </c>
      <c r="F19" s="73"/>
      <c r="G19" s="25"/>
      <c r="H19" s="25"/>
      <c r="I19" s="25"/>
      <c r="J19" s="46"/>
      <c r="K19" s="24">
        <v>2</v>
      </c>
      <c r="L19" s="25">
        <v>2</v>
      </c>
      <c r="M19" s="25">
        <v>0</v>
      </c>
      <c r="N19" s="25" t="s">
        <v>29</v>
      </c>
      <c r="O19" s="26">
        <v>4</v>
      </c>
      <c r="P19" s="73"/>
      <c r="Q19" s="25"/>
      <c r="R19" s="25"/>
      <c r="S19" s="25"/>
      <c r="T19" s="46"/>
      <c r="U19" s="24"/>
      <c r="V19" s="25"/>
      <c r="W19" s="25"/>
      <c r="X19" s="25"/>
      <c r="Y19" s="26"/>
      <c r="Z19" s="73"/>
      <c r="AA19" s="25"/>
      <c r="AB19" s="25"/>
      <c r="AC19" s="25"/>
      <c r="AD19" s="46"/>
      <c r="AE19" s="24"/>
      <c r="AF19" s="25"/>
      <c r="AG19" s="25"/>
      <c r="AH19" s="25"/>
      <c r="AI19" s="26"/>
      <c r="AJ19" s="24"/>
      <c r="AK19" s="25"/>
      <c r="AL19" s="25"/>
      <c r="AM19" s="25"/>
      <c r="AN19" s="26"/>
      <c r="AO19" s="164">
        <v>10</v>
      </c>
      <c r="AP19" s="28"/>
      <c r="AQ19" s="164"/>
      <c r="AR19" s="172" t="s">
        <v>37</v>
      </c>
    </row>
    <row r="20" spans="1:44" s="15" customFormat="1" ht="12.75" customHeight="1" thickBot="1">
      <c r="A20" s="319" t="s">
        <v>89</v>
      </c>
      <c r="B20" s="320"/>
      <c r="C20" s="320"/>
      <c r="D20" s="76">
        <f aca="true" t="shared" si="3" ref="D20:AN20">SUM(D21:D26)</f>
        <v>15</v>
      </c>
      <c r="E20" s="77">
        <f t="shared" si="3"/>
        <v>16</v>
      </c>
      <c r="F20" s="78">
        <f t="shared" si="3"/>
        <v>2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80">
        <f t="shared" si="3"/>
        <v>3</v>
      </c>
      <c r="K20" s="76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7">
        <f t="shared" si="3"/>
        <v>0</v>
      </c>
      <c r="P20" s="78">
        <f t="shared" si="3"/>
        <v>2</v>
      </c>
      <c r="Q20" s="79">
        <f t="shared" si="3"/>
        <v>1</v>
      </c>
      <c r="R20" s="79">
        <f t="shared" si="3"/>
        <v>0</v>
      </c>
      <c r="S20" s="79">
        <f t="shared" si="3"/>
        <v>0</v>
      </c>
      <c r="T20" s="80">
        <f t="shared" si="3"/>
        <v>3</v>
      </c>
      <c r="U20" s="76">
        <f t="shared" si="3"/>
        <v>5</v>
      </c>
      <c r="V20" s="79">
        <f t="shared" si="3"/>
        <v>1</v>
      </c>
      <c r="W20" s="79">
        <f t="shared" si="3"/>
        <v>0</v>
      </c>
      <c r="X20" s="79">
        <f t="shared" si="3"/>
        <v>0</v>
      </c>
      <c r="Y20" s="77">
        <f t="shared" si="3"/>
        <v>6</v>
      </c>
      <c r="Z20" s="78">
        <f t="shared" si="3"/>
        <v>2</v>
      </c>
      <c r="AA20" s="79">
        <f t="shared" si="3"/>
        <v>0</v>
      </c>
      <c r="AB20" s="79">
        <f t="shared" si="3"/>
        <v>0</v>
      </c>
      <c r="AC20" s="79">
        <f t="shared" si="3"/>
        <v>0</v>
      </c>
      <c r="AD20" s="80">
        <f t="shared" si="3"/>
        <v>2</v>
      </c>
      <c r="AE20" s="76">
        <f t="shared" si="3"/>
        <v>1</v>
      </c>
      <c r="AF20" s="79">
        <f t="shared" si="3"/>
        <v>1</v>
      </c>
      <c r="AG20" s="79">
        <f t="shared" si="3"/>
        <v>0</v>
      </c>
      <c r="AH20" s="79">
        <f t="shared" si="3"/>
        <v>0</v>
      </c>
      <c r="AI20" s="77">
        <f t="shared" si="3"/>
        <v>2</v>
      </c>
      <c r="AJ20" s="76">
        <f t="shared" si="3"/>
        <v>0</v>
      </c>
      <c r="AK20" s="79">
        <f t="shared" si="3"/>
        <v>0</v>
      </c>
      <c r="AL20" s="79">
        <f t="shared" si="3"/>
        <v>0</v>
      </c>
      <c r="AM20" s="79">
        <f t="shared" si="3"/>
        <v>0</v>
      </c>
      <c r="AN20" s="77">
        <f t="shared" si="3"/>
        <v>0</v>
      </c>
      <c r="AO20" s="78"/>
      <c r="AP20" s="79"/>
      <c r="AQ20" s="43"/>
      <c r="AR20" s="247"/>
    </row>
    <row r="21" spans="1:44" s="15" customFormat="1" ht="12.75" customHeight="1" thickBot="1" thickTop="1">
      <c r="A21" s="50">
        <v>12</v>
      </c>
      <c r="B21" s="51" t="s">
        <v>177</v>
      </c>
      <c r="C21" s="52" t="s">
        <v>193</v>
      </c>
      <c r="D21" s="53">
        <f aca="true" t="shared" si="4" ref="D21:D26">SUM(F21:AN21)-E21</f>
        <v>2</v>
      </c>
      <c r="E21" s="53">
        <f aca="true" t="shared" si="5" ref="E21:E26">J21+O21+T21+Y21+AD21+AI21+AN21</f>
        <v>2</v>
      </c>
      <c r="F21" s="29"/>
      <c r="G21" s="30"/>
      <c r="H21" s="30"/>
      <c r="I21" s="30"/>
      <c r="J21" s="31"/>
      <c r="K21" s="32"/>
      <c r="L21" s="30"/>
      <c r="M21" s="30"/>
      <c r="N21" s="30"/>
      <c r="O21" s="39"/>
      <c r="P21" s="29"/>
      <c r="Q21" s="30"/>
      <c r="R21" s="30"/>
      <c r="S21" s="30"/>
      <c r="T21" s="31"/>
      <c r="U21" s="32"/>
      <c r="V21" s="30"/>
      <c r="W21" s="30"/>
      <c r="X21" s="30"/>
      <c r="Y21" s="33"/>
      <c r="Z21" s="29">
        <v>2</v>
      </c>
      <c r="AA21" s="30">
        <v>0</v>
      </c>
      <c r="AB21" s="30">
        <v>0</v>
      </c>
      <c r="AC21" s="30" t="s">
        <v>29</v>
      </c>
      <c r="AD21" s="31">
        <v>2</v>
      </c>
      <c r="AE21" s="32"/>
      <c r="AF21" s="30"/>
      <c r="AG21" s="30"/>
      <c r="AH21" s="30"/>
      <c r="AI21" s="33"/>
      <c r="AJ21" s="32"/>
      <c r="AK21" s="30"/>
      <c r="AL21" s="30"/>
      <c r="AM21" s="30"/>
      <c r="AN21" s="33"/>
      <c r="AO21" s="165"/>
      <c r="AP21" s="54"/>
      <c r="AQ21" s="241"/>
      <c r="AR21" s="247"/>
    </row>
    <row r="22" spans="1:44" s="15" customFormat="1" ht="12.75" customHeight="1" thickBot="1" thickTop="1">
      <c r="A22" s="50">
        <v>13</v>
      </c>
      <c r="B22" s="56" t="s">
        <v>178</v>
      </c>
      <c r="C22" s="52" t="s">
        <v>192</v>
      </c>
      <c r="D22" s="57">
        <f t="shared" si="4"/>
        <v>2</v>
      </c>
      <c r="E22" s="57">
        <f t="shared" si="5"/>
        <v>2</v>
      </c>
      <c r="F22" s="29"/>
      <c r="G22" s="30"/>
      <c r="H22" s="30"/>
      <c r="I22" s="30"/>
      <c r="J22" s="31"/>
      <c r="K22" s="32"/>
      <c r="L22" s="30"/>
      <c r="M22" s="30"/>
      <c r="N22" s="31"/>
      <c r="O22" s="33"/>
      <c r="P22" s="29"/>
      <c r="Q22" s="30"/>
      <c r="R22" s="30"/>
      <c r="S22" s="30"/>
      <c r="T22" s="31"/>
      <c r="U22" s="32"/>
      <c r="V22" s="30"/>
      <c r="W22" s="30"/>
      <c r="X22" s="30"/>
      <c r="Y22" s="33"/>
      <c r="Z22" s="29"/>
      <c r="AA22" s="30"/>
      <c r="AB22" s="30"/>
      <c r="AC22" s="30"/>
      <c r="AD22" s="31"/>
      <c r="AE22" s="32">
        <v>1</v>
      </c>
      <c r="AF22" s="30">
        <v>1</v>
      </c>
      <c r="AG22" s="30">
        <v>0</v>
      </c>
      <c r="AH22" s="30" t="s">
        <v>29</v>
      </c>
      <c r="AI22" s="33">
        <v>2</v>
      </c>
      <c r="AJ22" s="32"/>
      <c r="AK22" s="30"/>
      <c r="AL22" s="30"/>
      <c r="AM22" s="30"/>
      <c r="AN22" s="33"/>
      <c r="AO22" s="4">
        <v>12</v>
      </c>
      <c r="AP22" s="58"/>
      <c r="AQ22" s="4"/>
      <c r="AR22" s="172" t="s">
        <v>39</v>
      </c>
    </row>
    <row r="23" spans="1:44" s="15" customFormat="1" ht="12.75" customHeight="1" thickBot="1">
      <c r="A23" s="50">
        <v>14</v>
      </c>
      <c r="B23" s="56" t="s">
        <v>133</v>
      </c>
      <c r="C23" s="69" t="s">
        <v>40</v>
      </c>
      <c r="D23" s="57">
        <f t="shared" si="4"/>
        <v>2</v>
      </c>
      <c r="E23" s="57">
        <f t="shared" si="5"/>
        <v>3</v>
      </c>
      <c r="F23" s="34">
        <v>2</v>
      </c>
      <c r="G23" s="35">
        <v>0</v>
      </c>
      <c r="H23" s="35">
        <v>0</v>
      </c>
      <c r="I23" s="35" t="s">
        <v>183</v>
      </c>
      <c r="J23" s="36">
        <v>3</v>
      </c>
      <c r="K23" s="37"/>
      <c r="L23" s="35"/>
      <c r="M23" s="35"/>
      <c r="N23" s="36"/>
      <c r="O23" s="38"/>
      <c r="P23" s="34"/>
      <c r="Q23" s="35"/>
      <c r="R23" s="35"/>
      <c r="S23" s="35"/>
      <c r="T23" s="36"/>
      <c r="U23" s="37"/>
      <c r="V23" s="35"/>
      <c r="W23" s="35"/>
      <c r="X23" s="35"/>
      <c r="Y23" s="38"/>
      <c r="Z23" s="34"/>
      <c r="AA23" s="35"/>
      <c r="AB23" s="35"/>
      <c r="AC23" s="35"/>
      <c r="AD23" s="36"/>
      <c r="AE23" s="37"/>
      <c r="AF23" s="35"/>
      <c r="AG23" s="35"/>
      <c r="AH23" s="35"/>
      <c r="AI23" s="38"/>
      <c r="AJ23" s="37"/>
      <c r="AK23" s="35"/>
      <c r="AL23" s="35"/>
      <c r="AM23" s="35"/>
      <c r="AN23" s="38"/>
      <c r="AO23" s="41"/>
      <c r="AP23" s="81"/>
      <c r="AQ23" s="41"/>
      <c r="AR23" s="247"/>
    </row>
    <row r="24" spans="1:48" s="15" customFormat="1" ht="12.75" customHeight="1" thickBot="1">
      <c r="A24" s="50">
        <v>15</v>
      </c>
      <c r="B24" s="56" t="s">
        <v>134</v>
      </c>
      <c r="C24" s="69" t="s">
        <v>41</v>
      </c>
      <c r="D24" s="57">
        <f t="shared" si="4"/>
        <v>3</v>
      </c>
      <c r="E24" s="57">
        <f t="shared" si="5"/>
        <v>3</v>
      </c>
      <c r="F24" s="34"/>
      <c r="G24" s="35"/>
      <c r="H24" s="35"/>
      <c r="I24" s="35"/>
      <c r="J24" s="36"/>
      <c r="K24" s="37"/>
      <c r="L24" s="35"/>
      <c r="M24" s="35"/>
      <c r="N24" s="36"/>
      <c r="O24" s="33"/>
      <c r="P24" s="34"/>
      <c r="Q24" s="35"/>
      <c r="R24" s="35"/>
      <c r="S24" s="35"/>
      <c r="T24" s="36"/>
      <c r="U24" s="37">
        <v>3</v>
      </c>
      <c r="V24" s="35">
        <v>0</v>
      </c>
      <c r="W24" s="35">
        <v>0</v>
      </c>
      <c r="X24" s="35" t="s">
        <v>29</v>
      </c>
      <c r="Y24" s="38">
        <v>3</v>
      </c>
      <c r="Z24" s="34"/>
      <c r="AA24" s="35"/>
      <c r="AB24" s="35"/>
      <c r="AC24" s="35"/>
      <c r="AD24" s="36"/>
      <c r="AE24" s="37"/>
      <c r="AF24" s="35"/>
      <c r="AG24" s="35"/>
      <c r="AH24" s="35"/>
      <c r="AI24" s="38"/>
      <c r="AJ24" s="37"/>
      <c r="AK24" s="35"/>
      <c r="AL24" s="35"/>
      <c r="AM24" s="35"/>
      <c r="AN24" s="38"/>
      <c r="AO24" s="41"/>
      <c r="AP24" s="81"/>
      <c r="AQ24" s="41"/>
      <c r="AR24" s="247"/>
      <c r="AV24" s="7"/>
    </row>
    <row r="25" spans="1:44" s="15" customFormat="1" ht="12.75" customHeight="1" thickBot="1">
      <c r="A25" s="50">
        <v>16</v>
      </c>
      <c r="B25" s="56" t="s">
        <v>135</v>
      </c>
      <c r="C25" s="69" t="s">
        <v>42</v>
      </c>
      <c r="D25" s="57">
        <f t="shared" si="4"/>
        <v>3</v>
      </c>
      <c r="E25" s="57">
        <f t="shared" si="5"/>
        <v>3</v>
      </c>
      <c r="F25" s="34"/>
      <c r="G25" s="35"/>
      <c r="H25" s="35"/>
      <c r="I25" s="35"/>
      <c r="J25" s="36"/>
      <c r="K25" s="37"/>
      <c r="L25" s="35"/>
      <c r="M25" s="35"/>
      <c r="N25" s="35"/>
      <c r="O25" s="33"/>
      <c r="P25" s="34"/>
      <c r="Q25" s="35"/>
      <c r="R25" s="35"/>
      <c r="S25" s="35"/>
      <c r="T25" s="36"/>
      <c r="U25" s="37">
        <v>2</v>
      </c>
      <c r="V25" s="35">
        <v>1</v>
      </c>
      <c r="W25" s="35">
        <v>0</v>
      </c>
      <c r="X25" s="35" t="s">
        <v>29</v>
      </c>
      <c r="Y25" s="38">
        <v>3</v>
      </c>
      <c r="Z25" s="34"/>
      <c r="AA25" s="35"/>
      <c r="AB25" s="35"/>
      <c r="AC25" s="35"/>
      <c r="AD25" s="36"/>
      <c r="AE25" s="37"/>
      <c r="AF25" s="35"/>
      <c r="AG25" s="35"/>
      <c r="AH25" s="35"/>
      <c r="AI25" s="38"/>
      <c r="AJ25" s="37"/>
      <c r="AK25" s="35"/>
      <c r="AL25" s="35"/>
      <c r="AM25" s="35"/>
      <c r="AN25" s="38"/>
      <c r="AO25" s="41"/>
      <c r="AP25" s="81"/>
      <c r="AQ25" s="41"/>
      <c r="AR25" s="247"/>
    </row>
    <row r="26" spans="1:44" s="15" customFormat="1" ht="12.75" customHeight="1" thickBot="1">
      <c r="A26" s="50">
        <v>17</v>
      </c>
      <c r="B26" s="82" t="s">
        <v>136</v>
      </c>
      <c r="C26" s="83" t="s">
        <v>43</v>
      </c>
      <c r="D26" s="84">
        <f t="shared" si="4"/>
        <v>3</v>
      </c>
      <c r="E26" s="84">
        <f t="shared" si="5"/>
        <v>3</v>
      </c>
      <c r="F26" s="34"/>
      <c r="G26" s="35"/>
      <c r="H26" s="35"/>
      <c r="I26" s="35"/>
      <c r="J26" s="36"/>
      <c r="K26" s="37"/>
      <c r="L26" s="35"/>
      <c r="M26" s="35"/>
      <c r="N26" s="35"/>
      <c r="O26" s="38"/>
      <c r="P26" s="34">
        <v>2</v>
      </c>
      <c r="Q26" s="35">
        <v>1</v>
      </c>
      <c r="R26" s="35">
        <v>0</v>
      </c>
      <c r="S26" s="35" t="s">
        <v>29</v>
      </c>
      <c r="T26" s="36">
        <v>3</v>
      </c>
      <c r="U26" s="37"/>
      <c r="V26" s="35"/>
      <c r="W26" s="35"/>
      <c r="X26" s="35"/>
      <c r="Y26" s="38"/>
      <c r="Z26" s="34"/>
      <c r="AA26" s="35"/>
      <c r="AB26" s="35"/>
      <c r="AC26" s="35"/>
      <c r="AD26" s="36"/>
      <c r="AE26" s="37"/>
      <c r="AF26" s="35"/>
      <c r="AG26" s="35"/>
      <c r="AH26" s="35"/>
      <c r="AI26" s="38"/>
      <c r="AJ26" s="37"/>
      <c r="AK26" s="35"/>
      <c r="AL26" s="35"/>
      <c r="AM26" s="35"/>
      <c r="AN26" s="38"/>
      <c r="AO26" s="41"/>
      <c r="AP26" s="81"/>
      <c r="AQ26" s="213"/>
      <c r="AR26" s="247"/>
    </row>
    <row r="27" spans="1:44" s="15" customFormat="1" ht="12.75" customHeight="1" thickBot="1">
      <c r="A27" s="319" t="s">
        <v>90</v>
      </c>
      <c r="B27" s="320"/>
      <c r="C27" s="320"/>
      <c r="D27" s="76">
        <f>SUM(D28:D48)</f>
        <v>58</v>
      </c>
      <c r="E27" s="77">
        <f aca="true" t="shared" si="6" ref="E27:O27">SUM(E28:E48)</f>
        <v>75</v>
      </c>
      <c r="F27" s="80">
        <f t="shared" si="6"/>
        <v>4</v>
      </c>
      <c r="G27" s="80">
        <f t="shared" si="6"/>
        <v>1</v>
      </c>
      <c r="H27" s="80">
        <f t="shared" si="6"/>
        <v>2</v>
      </c>
      <c r="I27" s="80">
        <f t="shared" si="6"/>
        <v>0</v>
      </c>
      <c r="J27" s="80">
        <f t="shared" si="6"/>
        <v>8</v>
      </c>
      <c r="K27" s="80">
        <f t="shared" si="6"/>
        <v>4</v>
      </c>
      <c r="L27" s="80">
        <f t="shared" si="6"/>
        <v>0</v>
      </c>
      <c r="M27" s="80">
        <f t="shared" si="6"/>
        <v>2</v>
      </c>
      <c r="N27" s="80">
        <f t="shared" si="6"/>
        <v>0</v>
      </c>
      <c r="O27" s="80">
        <f t="shared" si="6"/>
        <v>7</v>
      </c>
      <c r="P27" s="80">
        <f aca="true" t="shared" si="7" ref="P27:AN27">SUM(P28:P48)</f>
        <v>13</v>
      </c>
      <c r="Q27" s="80">
        <f t="shared" si="7"/>
        <v>0</v>
      </c>
      <c r="R27" s="80">
        <f t="shared" si="7"/>
        <v>6</v>
      </c>
      <c r="S27" s="80">
        <f t="shared" si="7"/>
        <v>0</v>
      </c>
      <c r="T27" s="80">
        <f t="shared" si="7"/>
        <v>26</v>
      </c>
      <c r="U27" s="80">
        <f t="shared" si="7"/>
        <v>11</v>
      </c>
      <c r="V27" s="80">
        <f t="shared" si="7"/>
        <v>1</v>
      </c>
      <c r="W27" s="80">
        <f t="shared" si="7"/>
        <v>4</v>
      </c>
      <c r="X27" s="80">
        <f t="shared" si="7"/>
        <v>0</v>
      </c>
      <c r="Y27" s="80">
        <f t="shared" si="7"/>
        <v>22</v>
      </c>
      <c r="Z27" s="80">
        <f t="shared" si="7"/>
        <v>5</v>
      </c>
      <c r="AA27" s="80">
        <f t="shared" si="7"/>
        <v>1</v>
      </c>
      <c r="AB27" s="80">
        <f t="shared" si="7"/>
        <v>2</v>
      </c>
      <c r="AC27" s="80">
        <f t="shared" si="7"/>
        <v>0</v>
      </c>
      <c r="AD27" s="80">
        <f t="shared" si="7"/>
        <v>10</v>
      </c>
      <c r="AE27" s="80">
        <f t="shared" si="7"/>
        <v>0</v>
      </c>
      <c r="AF27" s="80">
        <f t="shared" si="7"/>
        <v>0</v>
      </c>
      <c r="AG27" s="80">
        <f t="shared" si="7"/>
        <v>0</v>
      </c>
      <c r="AH27" s="80">
        <f t="shared" si="7"/>
        <v>0</v>
      </c>
      <c r="AI27" s="80">
        <f t="shared" si="7"/>
        <v>0</v>
      </c>
      <c r="AJ27" s="80">
        <f t="shared" si="7"/>
        <v>0</v>
      </c>
      <c r="AK27" s="80">
        <f t="shared" si="7"/>
        <v>0</v>
      </c>
      <c r="AL27" s="80">
        <f t="shared" si="7"/>
        <v>2</v>
      </c>
      <c r="AM27" s="80">
        <f t="shared" si="7"/>
        <v>0</v>
      </c>
      <c r="AN27" s="80">
        <f t="shared" si="7"/>
        <v>2</v>
      </c>
      <c r="AO27" s="78"/>
      <c r="AP27" s="79"/>
      <c r="AQ27" s="43"/>
      <c r="AR27" s="247"/>
    </row>
    <row r="28" spans="1:44" s="86" customFormat="1" ht="12.75" customHeight="1" thickBot="1" thickTop="1">
      <c r="A28" s="50">
        <v>18</v>
      </c>
      <c r="B28" s="85" t="s">
        <v>189</v>
      </c>
      <c r="C28" s="83" t="s">
        <v>44</v>
      </c>
      <c r="D28" s="53">
        <v>3</v>
      </c>
      <c r="E28" s="53">
        <v>4</v>
      </c>
      <c r="F28" s="34"/>
      <c r="G28" s="35"/>
      <c r="H28" s="35"/>
      <c r="I28" s="35"/>
      <c r="J28" s="36"/>
      <c r="K28" s="37"/>
      <c r="L28" s="35"/>
      <c r="M28" s="35"/>
      <c r="N28" s="35"/>
      <c r="O28" s="38"/>
      <c r="P28" s="34">
        <v>3</v>
      </c>
      <c r="Q28" s="35">
        <v>0</v>
      </c>
      <c r="R28" s="35">
        <v>0</v>
      </c>
      <c r="S28" s="35" t="s">
        <v>29</v>
      </c>
      <c r="T28" s="36">
        <v>4</v>
      </c>
      <c r="U28" s="37"/>
      <c r="V28" s="35"/>
      <c r="W28" s="35"/>
      <c r="X28" s="35"/>
      <c r="Y28" s="38"/>
      <c r="Z28" s="34"/>
      <c r="AA28" s="35"/>
      <c r="AB28" s="35"/>
      <c r="AC28" s="35"/>
      <c r="AD28" s="36"/>
      <c r="AE28" s="37"/>
      <c r="AF28" s="35"/>
      <c r="AG28" s="35"/>
      <c r="AH28" s="35"/>
      <c r="AI28" s="38"/>
      <c r="AJ28" s="37"/>
      <c r="AK28" s="35"/>
      <c r="AL28" s="35"/>
      <c r="AM28" s="35"/>
      <c r="AN28" s="38"/>
      <c r="AO28" s="41"/>
      <c r="AP28" s="81"/>
      <c r="AQ28" s="41"/>
      <c r="AR28" s="248"/>
    </row>
    <row r="29" spans="1:44" s="15" customFormat="1" ht="12.75" customHeight="1" thickBot="1">
      <c r="A29" s="50">
        <v>19</v>
      </c>
      <c r="B29" s="85" t="s">
        <v>190</v>
      </c>
      <c r="C29" s="69" t="s">
        <v>30</v>
      </c>
      <c r="D29" s="57">
        <v>2</v>
      </c>
      <c r="E29" s="57">
        <v>3</v>
      </c>
      <c r="F29" s="29"/>
      <c r="G29" s="30"/>
      <c r="H29" s="30"/>
      <c r="I29" s="30"/>
      <c r="J29" s="31"/>
      <c r="K29" s="32"/>
      <c r="L29" s="30"/>
      <c r="M29" s="30"/>
      <c r="N29" s="30"/>
      <c r="O29" s="33"/>
      <c r="P29" s="29"/>
      <c r="Q29" s="30"/>
      <c r="R29" s="30"/>
      <c r="S29" s="30"/>
      <c r="T29" s="31"/>
      <c r="U29" s="32">
        <v>1</v>
      </c>
      <c r="V29" s="30">
        <v>1</v>
      </c>
      <c r="W29" s="30">
        <v>0</v>
      </c>
      <c r="X29" s="30" t="s">
        <v>25</v>
      </c>
      <c r="Y29" s="33">
        <v>3</v>
      </c>
      <c r="Z29" s="29"/>
      <c r="AA29" s="30"/>
      <c r="AB29" s="30"/>
      <c r="AC29" s="30"/>
      <c r="AD29" s="31"/>
      <c r="AE29" s="32"/>
      <c r="AF29" s="30"/>
      <c r="AG29" s="30"/>
      <c r="AH29" s="30"/>
      <c r="AI29" s="33"/>
      <c r="AJ29" s="32"/>
      <c r="AK29" s="30"/>
      <c r="AL29" s="30"/>
      <c r="AM29" s="30"/>
      <c r="AN29" s="33"/>
      <c r="AO29" s="166"/>
      <c r="AP29" s="87"/>
      <c r="AQ29" s="166"/>
      <c r="AR29" s="247"/>
    </row>
    <row r="30" spans="1:44" s="15" customFormat="1" ht="12.75" customHeight="1" thickBot="1">
      <c r="A30" s="50">
        <v>20</v>
      </c>
      <c r="B30" s="85" t="s">
        <v>137</v>
      </c>
      <c r="C30" s="69" t="s">
        <v>45</v>
      </c>
      <c r="D30" s="57">
        <f aca="true" t="shared" si="8" ref="D30:D48">SUM(F30:AN30)-E30</f>
        <v>3</v>
      </c>
      <c r="E30" s="57">
        <f aca="true" t="shared" si="9" ref="E30:E48">J30+O30+T30+Y30+AD30+AI30+AN30</f>
        <v>4</v>
      </c>
      <c r="F30" s="29"/>
      <c r="G30" s="30"/>
      <c r="H30" s="30"/>
      <c r="I30" s="30"/>
      <c r="J30" s="31"/>
      <c r="K30" s="32"/>
      <c r="L30" s="30"/>
      <c r="M30" s="30"/>
      <c r="N30" s="30"/>
      <c r="O30" s="33"/>
      <c r="P30" s="29"/>
      <c r="Q30" s="30"/>
      <c r="R30" s="30"/>
      <c r="S30" s="30"/>
      <c r="T30" s="31"/>
      <c r="U30" s="32">
        <v>2</v>
      </c>
      <c r="V30" s="30">
        <v>0</v>
      </c>
      <c r="W30" s="30">
        <v>1</v>
      </c>
      <c r="X30" s="30" t="s">
        <v>183</v>
      </c>
      <c r="Y30" s="33">
        <v>4</v>
      </c>
      <c r="Z30" s="29"/>
      <c r="AA30" s="30"/>
      <c r="AB30" s="30"/>
      <c r="AC30" s="30"/>
      <c r="AD30" s="31"/>
      <c r="AE30" s="32"/>
      <c r="AF30" s="30"/>
      <c r="AG30" s="30"/>
      <c r="AH30" s="30"/>
      <c r="AI30" s="33"/>
      <c r="AJ30" s="32"/>
      <c r="AK30" s="30"/>
      <c r="AL30" s="30"/>
      <c r="AM30" s="30"/>
      <c r="AN30" s="33"/>
      <c r="AO30" s="166">
        <v>17</v>
      </c>
      <c r="AP30" s="87"/>
      <c r="AQ30" s="242"/>
      <c r="AR30" s="172" t="s">
        <v>43</v>
      </c>
    </row>
    <row r="31" spans="1:44" s="15" customFormat="1" ht="12.75" customHeight="1" thickBot="1">
      <c r="A31" s="50">
        <v>21</v>
      </c>
      <c r="B31" s="85" t="s">
        <v>138</v>
      </c>
      <c r="C31" s="69" t="s">
        <v>46</v>
      </c>
      <c r="D31" s="57">
        <f t="shared" si="8"/>
        <v>4</v>
      </c>
      <c r="E31" s="57">
        <f t="shared" si="9"/>
        <v>5</v>
      </c>
      <c r="F31" s="34"/>
      <c r="G31" s="35"/>
      <c r="H31" s="35"/>
      <c r="I31" s="35"/>
      <c r="J31" s="36"/>
      <c r="K31" s="37"/>
      <c r="L31" s="35"/>
      <c r="M31" s="35"/>
      <c r="N31" s="35"/>
      <c r="O31" s="38"/>
      <c r="P31" s="34"/>
      <c r="Q31" s="35"/>
      <c r="R31" s="35"/>
      <c r="S31" s="35"/>
      <c r="T31" s="36"/>
      <c r="U31" s="37"/>
      <c r="V31" s="35"/>
      <c r="W31" s="35"/>
      <c r="X31" s="35"/>
      <c r="Y31" s="38"/>
      <c r="Z31" s="34">
        <v>2</v>
      </c>
      <c r="AA31" s="35">
        <v>1</v>
      </c>
      <c r="AB31" s="35">
        <v>1</v>
      </c>
      <c r="AC31" s="35" t="s">
        <v>29</v>
      </c>
      <c r="AD31" s="36">
        <v>5</v>
      </c>
      <c r="AE31" s="37"/>
      <c r="AF31" s="35"/>
      <c r="AG31" s="35"/>
      <c r="AH31" s="35"/>
      <c r="AI31" s="38"/>
      <c r="AJ31" s="37"/>
      <c r="AK31" s="35"/>
      <c r="AL31" s="35"/>
      <c r="AM31" s="35"/>
      <c r="AN31" s="38"/>
      <c r="AO31" s="41">
        <v>20</v>
      </c>
      <c r="AP31" s="81"/>
      <c r="AQ31" s="242"/>
      <c r="AR31" s="172" t="s">
        <v>45</v>
      </c>
    </row>
    <row r="32" spans="1:44" s="138" customFormat="1" ht="13.5" customHeight="1" thickBot="1">
      <c r="A32" s="170">
        <v>22</v>
      </c>
      <c r="B32" s="149" t="s">
        <v>139</v>
      </c>
      <c r="C32" s="150" t="s">
        <v>31</v>
      </c>
      <c r="D32" s="151">
        <f t="shared" si="8"/>
        <v>2</v>
      </c>
      <c r="E32" s="151">
        <f t="shared" si="9"/>
        <v>2</v>
      </c>
      <c r="F32" s="152"/>
      <c r="G32" s="153"/>
      <c r="H32" s="153"/>
      <c r="I32" s="153"/>
      <c r="J32" s="154"/>
      <c r="K32" s="155"/>
      <c r="L32" s="153"/>
      <c r="M32" s="153"/>
      <c r="N32" s="153"/>
      <c r="O32" s="156"/>
      <c r="P32" s="152"/>
      <c r="Q32" s="153"/>
      <c r="R32" s="153"/>
      <c r="S32" s="153"/>
      <c r="T32" s="154"/>
      <c r="U32" s="155"/>
      <c r="V32" s="153"/>
      <c r="W32" s="153"/>
      <c r="X32" s="153"/>
      <c r="Y32" s="156"/>
      <c r="Z32" s="152">
        <v>2</v>
      </c>
      <c r="AA32" s="153">
        <v>0</v>
      </c>
      <c r="AB32" s="153">
        <v>0</v>
      </c>
      <c r="AC32" s="153" t="s">
        <v>183</v>
      </c>
      <c r="AD32" s="154">
        <v>2</v>
      </c>
      <c r="AE32" s="155"/>
      <c r="AF32" s="153"/>
      <c r="AG32" s="153"/>
      <c r="AH32" s="153"/>
      <c r="AI32" s="156"/>
      <c r="AJ32" s="155"/>
      <c r="AK32" s="153"/>
      <c r="AL32" s="153"/>
      <c r="AM32" s="153"/>
      <c r="AN32" s="156"/>
      <c r="AO32" s="168">
        <v>27</v>
      </c>
      <c r="AP32" s="157"/>
      <c r="AQ32" s="243"/>
      <c r="AR32" s="249" t="s">
        <v>50</v>
      </c>
    </row>
    <row r="33" spans="1:44" s="15" customFormat="1" ht="12.75" customHeight="1" thickBot="1">
      <c r="A33" s="50">
        <v>23</v>
      </c>
      <c r="B33" s="85" t="s">
        <v>140</v>
      </c>
      <c r="C33" s="69" t="s">
        <v>47</v>
      </c>
      <c r="D33" s="57">
        <f t="shared" si="8"/>
        <v>2</v>
      </c>
      <c r="E33" s="57">
        <f t="shared" si="9"/>
        <v>3</v>
      </c>
      <c r="F33" s="34"/>
      <c r="G33" s="35"/>
      <c r="H33" s="35"/>
      <c r="I33" s="35"/>
      <c r="J33" s="36"/>
      <c r="K33" s="37"/>
      <c r="L33" s="35"/>
      <c r="M33" s="35"/>
      <c r="N33" s="35"/>
      <c r="O33" s="38"/>
      <c r="P33" s="34"/>
      <c r="Q33" s="35"/>
      <c r="R33" s="35"/>
      <c r="S33" s="35"/>
      <c r="T33" s="36"/>
      <c r="U33" s="37">
        <v>2</v>
      </c>
      <c r="V33" s="35">
        <v>0</v>
      </c>
      <c r="W33" s="35">
        <v>0</v>
      </c>
      <c r="X33" s="35" t="s">
        <v>183</v>
      </c>
      <c r="Y33" s="38">
        <v>3</v>
      </c>
      <c r="Z33" s="34"/>
      <c r="AA33" s="35"/>
      <c r="AB33" s="35"/>
      <c r="AC33" s="35"/>
      <c r="AD33" s="36"/>
      <c r="AE33" s="37"/>
      <c r="AF33" s="35"/>
      <c r="AG33" s="35"/>
      <c r="AH33" s="35"/>
      <c r="AI33" s="38"/>
      <c r="AJ33" s="37"/>
      <c r="AK33" s="35"/>
      <c r="AL33" s="35"/>
      <c r="AM33" s="35"/>
      <c r="AN33" s="38"/>
      <c r="AO33" s="41">
        <v>31</v>
      </c>
      <c r="AP33" s="81"/>
      <c r="AQ33" s="242"/>
      <c r="AR33" s="172" t="s">
        <v>194</v>
      </c>
    </row>
    <row r="34" spans="1:44" s="15" customFormat="1" ht="12.75" customHeight="1" thickBot="1">
      <c r="A34" s="50">
        <v>24</v>
      </c>
      <c r="B34" s="85" t="s">
        <v>141</v>
      </c>
      <c r="C34" s="69" t="s">
        <v>92</v>
      </c>
      <c r="D34" s="57">
        <f t="shared" si="8"/>
        <v>2</v>
      </c>
      <c r="E34" s="57">
        <f t="shared" si="9"/>
        <v>3</v>
      </c>
      <c r="F34" s="34"/>
      <c r="G34" s="35"/>
      <c r="H34" s="35"/>
      <c r="I34" s="35"/>
      <c r="J34" s="36"/>
      <c r="K34" s="37"/>
      <c r="L34" s="35"/>
      <c r="M34" s="35"/>
      <c r="N34" s="35"/>
      <c r="O34" s="38"/>
      <c r="P34" s="34">
        <v>2</v>
      </c>
      <c r="Q34" s="35">
        <v>0</v>
      </c>
      <c r="R34" s="35">
        <v>0</v>
      </c>
      <c r="S34" s="35" t="s">
        <v>29</v>
      </c>
      <c r="T34" s="36">
        <v>3</v>
      </c>
      <c r="U34" s="37"/>
      <c r="V34" s="35"/>
      <c r="W34" s="35"/>
      <c r="X34" s="35"/>
      <c r="Y34" s="38"/>
      <c r="Z34" s="34"/>
      <c r="AA34" s="35"/>
      <c r="AB34" s="35"/>
      <c r="AC34" s="35"/>
      <c r="AD34" s="36"/>
      <c r="AE34" s="37"/>
      <c r="AF34" s="35"/>
      <c r="AG34" s="35"/>
      <c r="AH34" s="35"/>
      <c r="AI34" s="38"/>
      <c r="AJ34" s="37"/>
      <c r="AK34" s="35"/>
      <c r="AL34" s="35"/>
      <c r="AM34" s="35"/>
      <c r="AN34" s="38"/>
      <c r="AO34" s="41">
        <v>8</v>
      </c>
      <c r="AP34" s="81"/>
      <c r="AQ34" s="242"/>
      <c r="AR34" s="172" t="s">
        <v>167</v>
      </c>
    </row>
    <row r="35" spans="1:44" s="15" customFormat="1" ht="12.75" customHeight="1" thickBot="1">
      <c r="A35" s="50">
        <v>25</v>
      </c>
      <c r="B35" s="85" t="s">
        <v>142</v>
      </c>
      <c r="C35" s="69" t="s">
        <v>48</v>
      </c>
      <c r="D35" s="57">
        <f t="shared" si="8"/>
        <v>4</v>
      </c>
      <c r="E35" s="57">
        <f t="shared" si="9"/>
        <v>5</v>
      </c>
      <c r="F35" s="34">
        <v>2</v>
      </c>
      <c r="G35" s="35">
        <v>0</v>
      </c>
      <c r="H35" s="35">
        <v>2</v>
      </c>
      <c r="I35" s="35" t="s">
        <v>183</v>
      </c>
      <c r="J35" s="36">
        <v>5</v>
      </c>
      <c r="K35" s="37"/>
      <c r="L35" s="35"/>
      <c r="M35" s="35"/>
      <c r="N35" s="35"/>
      <c r="O35" s="38"/>
      <c r="P35" s="34"/>
      <c r="Q35" s="35"/>
      <c r="R35" s="35"/>
      <c r="S35" s="35"/>
      <c r="T35" s="36"/>
      <c r="U35" s="37"/>
      <c r="V35" s="35"/>
      <c r="W35" s="35"/>
      <c r="X35" s="35"/>
      <c r="Y35" s="38"/>
      <c r="Z35" s="34"/>
      <c r="AA35" s="35"/>
      <c r="AB35" s="35"/>
      <c r="AC35" s="35"/>
      <c r="AD35" s="36"/>
      <c r="AE35" s="37"/>
      <c r="AF35" s="35"/>
      <c r="AG35" s="35"/>
      <c r="AH35" s="35"/>
      <c r="AI35" s="38"/>
      <c r="AJ35" s="37"/>
      <c r="AK35" s="35"/>
      <c r="AL35" s="35"/>
      <c r="AM35" s="35"/>
      <c r="AN35" s="38"/>
      <c r="AO35" s="41"/>
      <c r="AP35" s="81"/>
      <c r="AQ35" s="242"/>
      <c r="AR35" s="247"/>
    </row>
    <row r="36" spans="1:44" s="15" customFormat="1" ht="12.75" customHeight="1" thickBot="1">
      <c r="A36" s="50">
        <v>26</v>
      </c>
      <c r="B36" s="85" t="s">
        <v>176</v>
      </c>
      <c r="C36" s="69" t="s">
        <v>49</v>
      </c>
      <c r="D36" s="57">
        <f t="shared" si="8"/>
        <v>2</v>
      </c>
      <c r="E36" s="57">
        <f t="shared" si="9"/>
        <v>2</v>
      </c>
      <c r="F36" s="34"/>
      <c r="G36" s="35"/>
      <c r="H36" s="35"/>
      <c r="I36" s="35"/>
      <c r="J36" s="36"/>
      <c r="K36" s="37"/>
      <c r="L36" s="35"/>
      <c r="M36" s="35"/>
      <c r="N36" s="35"/>
      <c r="O36" s="38"/>
      <c r="P36" s="34"/>
      <c r="Q36" s="35"/>
      <c r="R36" s="35"/>
      <c r="S36" s="35"/>
      <c r="T36" s="36"/>
      <c r="U36" s="37"/>
      <c r="V36" s="35"/>
      <c r="W36" s="35"/>
      <c r="X36" s="35"/>
      <c r="Y36" s="38"/>
      <c r="Z36" s="34"/>
      <c r="AA36" s="35"/>
      <c r="AB36" s="35"/>
      <c r="AC36" s="35"/>
      <c r="AD36" s="36"/>
      <c r="AE36" s="37"/>
      <c r="AF36" s="35"/>
      <c r="AG36" s="35"/>
      <c r="AH36" s="35"/>
      <c r="AI36" s="38"/>
      <c r="AJ36" s="37">
        <v>0</v>
      </c>
      <c r="AK36" s="35">
        <v>0</v>
      </c>
      <c r="AL36" s="35">
        <v>2</v>
      </c>
      <c r="AM36" s="35" t="s">
        <v>183</v>
      </c>
      <c r="AN36" s="38">
        <v>2</v>
      </c>
      <c r="AO36" s="167"/>
      <c r="AP36" s="81"/>
      <c r="AQ36" s="242"/>
      <c r="AR36" s="247"/>
    </row>
    <row r="37" spans="1:44" s="15" customFormat="1" ht="28.5" customHeight="1" thickBot="1">
      <c r="A37" s="50">
        <v>27</v>
      </c>
      <c r="B37" s="89" t="s">
        <v>143</v>
      </c>
      <c r="C37" s="69" t="s">
        <v>50</v>
      </c>
      <c r="D37" s="84">
        <f t="shared" si="8"/>
        <v>3</v>
      </c>
      <c r="E37" s="84">
        <f t="shared" si="9"/>
        <v>4</v>
      </c>
      <c r="F37" s="34"/>
      <c r="G37" s="35"/>
      <c r="H37" s="35"/>
      <c r="I37" s="35"/>
      <c r="J37" s="36"/>
      <c r="K37" s="37"/>
      <c r="L37" s="35"/>
      <c r="M37" s="35"/>
      <c r="N37" s="35"/>
      <c r="O37" s="38"/>
      <c r="P37" s="34">
        <v>2</v>
      </c>
      <c r="Q37" s="35">
        <v>0</v>
      </c>
      <c r="R37" s="35">
        <v>1</v>
      </c>
      <c r="S37" s="35" t="s">
        <v>183</v>
      </c>
      <c r="T37" s="36">
        <v>4</v>
      </c>
      <c r="U37" s="37"/>
      <c r="V37" s="35"/>
      <c r="W37" s="35"/>
      <c r="X37" s="35"/>
      <c r="Y37" s="38"/>
      <c r="Z37" s="34"/>
      <c r="AA37" s="35"/>
      <c r="AB37" s="35"/>
      <c r="AC37" s="35"/>
      <c r="AD37" s="36"/>
      <c r="AE37" s="37"/>
      <c r="AF37" s="35"/>
      <c r="AG37" s="35"/>
      <c r="AH37" s="35"/>
      <c r="AI37" s="38"/>
      <c r="AJ37" s="37"/>
      <c r="AK37" s="35"/>
      <c r="AL37" s="35"/>
      <c r="AM37" s="35"/>
      <c r="AN37" s="38"/>
      <c r="AO37" s="167"/>
      <c r="AP37" s="81"/>
      <c r="AQ37" s="242"/>
      <c r="AR37" s="247"/>
    </row>
    <row r="38" spans="1:44" s="15" customFormat="1" ht="12.75" customHeight="1" thickBot="1">
      <c r="A38" s="319" t="s">
        <v>173</v>
      </c>
      <c r="B38" s="320"/>
      <c r="C38" s="320"/>
      <c r="D38" s="90"/>
      <c r="E38" s="70"/>
      <c r="F38" s="34"/>
      <c r="G38" s="35"/>
      <c r="H38" s="35"/>
      <c r="I38" s="35"/>
      <c r="J38" s="36"/>
      <c r="K38" s="37"/>
      <c r="L38" s="35"/>
      <c r="M38" s="35"/>
      <c r="N38" s="35"/>
      <c r="O38" s="38"/>
      <c r="P38" s="34"/>
      <c r="Q38" s="35"/>
      <c r="R38" s="35"/>
      <c r="S38" s="35"/>
      <c r="T38" s="36"/>
      <c r="U38" s="37"/>
      <c r="V38" s="35"/>
      <c r="W38" s="35"/>
      <c r="X38" s="35"/>
      <c r="Y38" s="38"/>
      <c r="Z38" s="34"/>
      <c r="AA38" s="35"/>
      <c r="AB38" s="35"/>
      <c r="AC38" s="35"/>
      <c r="AD38" s="36"/>
      <c r="AE38" s="37"/>
      <c r="AF38" s="35"/>
      <c r="AG38" s="35"/>
      <c r="AH38" s="35"/>
      <c r="AI38" s="38"/>
      <c r="AJ38" s="37"/>
      <c r="AK38" s="35"/>
      <c r="AL38" s="35"/>
      <c r="AM38" s="35"/>
      <c r="AN38" s="38"/>
      <c r="AO38" s="167"/>
      <c r="AP38" s="81"/>
      <c r="AQ38" s="242"/>
      <c r="AR38" s="247"/>
    </row>
    <row r="39" spans="1:44" s="15" customFormat="1" ht="12.75" customHeight="1" thickBot="1">
      <c r="A39" s="91">
        <v>28</v>
      </c>
      <c r="B39" s="85" t="s">
        <v>144</v>
      </c>
      <c r="C39" s="83" t="s">
        <v>52</v>
      </c>
      <c r="D39" s="57">
        <f t="shared" si="8"/>
        <v>3</v>
      </c>
      <c r="E39" s="70">
        <f t="shared" si="9"/>
        <v>3</v>
      </c>
      <c r="F39" s="34">
        <v>2</v>
      </c>
      <c r="G39" s="35">
        <v>1</v>
      </c>
      <c r="H39" s="35">
        <v>0</v>
      </c>
      <c r="I39" s="35" t="s">
        <v>183</v>
      </c>
      <c r="J39" s="36">
        <v>3</v>
      </c>
      <c r="K39" s="37"/>
      <c r="L39" s="35"/>
      <c r="M39" s="35"/>
      <c r="N39" s="35"/>
      <c r="O39" s="38"/>
      <c r="P39" s="34"/>
      <c r="Q39" s="35"/>
      <c r="R39" s="35"/>
      <c r="S39" s="35"/>
      <c r="T39" s="36"/>
      <c r="U39" s="37"/>
      <c r="V39" s="35"/>
      <c r="W39" s="35"/>
      <c r="X39" s="35"/>
      <c r="Y39" s="38"/>
      <c r="Z39" s="34"/>
      <c r="AA39" s="35"/>
      <c r="AB39" s="35"/>
      <c r="AC39" s="35"/>
      <c r="AD39" s="36"/>
      <c r="AE39" s="37"/>
      <c r="AF39" s="35"/>
      <c r="AG39" s="35"/>
      <c r="AH39" s="35"/>
      <c r="AI39" s="38"/>
      <c r="AJ39" s="37"/>
      <c r="AK39" s="35"/>
      <c r="AL39" s="35"/>
      <c r="AM39" s="35"/>
      <c r="AN39" s="38"/>
      <c r="AO39" s="41"/>
      <c r="AP39" s="81"/>
      <c r="AQ39" s="242"/>
      <c r="AR39" s="247"/>
    </row>
    <row r="40" spans="1:44" s="15" customFormat="1" ht="12.75" customHeight="1" thickBot="1">
      <c r="A40" s="91">
        <v>29</v>
      </c>
      <c r="B40" s="85" t="s">
        <v>145</v>
      </c>
      <c r="C40" s="83" t="s">
        <v>51</v>
      </c>
      <c r="D40" s="70">
        <f t="shared" si="8"/>
        <v>3</v>
      </c>
      <c r="E40" s="57">
        <f t="shared" si="9"/>
        <v>3</v>
      </c>
      <c r="F40" s="34"/>
      <c r="G40" s="35"/>
      <c r="H40" s="35"/>
      <c r="I40" s="35"/>
      <c r="J40" s="36"/>
      <c r="K40" s="37">
        <v>2</v>
      </c>
      <c r="L40" s="35">
        <v>0</v>
      </c>
      <c r="M40" s="35">
        <v>1</v>
      </c>
      <c r="N40" s="35" t="s">
        <v>29</v>
      </c>
      <c r="O40" s="38">
        <v>3</v>
      </c>
      <c r="P40" s="34"/>
      <c r="Q40" s="35"/>
      <c r="R40" s="35"/>
      <c r="S40" s="35"/>
      <c r="T40" s="36"/>
      <c r="U40" s="37"/>
      <c r="V40" s="35"/>
      <c r="W40" s="35"/>
      <c r="X40" s="35"/>
      <c r="Y40" s="38"/>
      <c r="Z40" s="34"/>
      <c r="AA40" s="35"/>
      <c r="AB40" s="35"/>
      <c r="AC40" s="35"/>
      <c r="AD40" s="36"/>
      <c r="AE40" s="37"/>
      <c r="AF40" s="35"/>
      <c r="AG40" s="35"/>
      <c r="AH40" s="35"/>
      <c r="AI40" s="38"/>
      <c r="AJ40" s="37"/>
      <c r="AK40" s="35"/>
      <c r="AL40" s="35"/>
      <c r="AM40" s="35"/>
      <c r="AN40" s="38"/>
      <c r="AO40" s="41">
        <v>28</v>
      </c>
      <c r="AP40" s="81"/>
      <c r="AQ40" s="242"/>
      <c r="AR40" s="172" t="s">
        <v>52</v>
      </c>
    </row>
    <row r="41" spans="1:52" s="15" customFormat="1" ht="12.75" customHeight="1" thickBot="1">
      <c r="A41" s="91">
        <v>30</v>
      </c>
      <c r="B41" s="85" t="s">
        <v>146</v>
      </c>
      <c r="C41" s="69" t="s">
        <v>53</v>
      </c>
      <c r="D41" s="57">
        <f t="shared" si="8"/>
        <v>3</v>
      </c>
      <c r="E41" s="72">
        <f t="shared" si="9"/>
        <v>4</v>
      </c>
      <c r="F41" s="34"/>
      <c r="G41" s="35"/>
      <c r="H41" s="35"/>
      <c r="I41" s="35"/>
      <c r="J41" s="36"/>
      <c r="K41" s="37">
        <v>2</v>
      </c>
      <c r="L41" s="35">
        <v>0</v>
      </c>
      <c r="M41" s="35">
        <v>1</v>
      </c>
      <c r="N41" s="35" t="s">
        <v>183</v>
      </c>
      <c r="O41" s="38">
        <v>4</v>
      </c>
      <c r="P41" s="34"/>
      <c r="Q41" s="35"/>
      <c r="R41" s="35"/>
      <c r="S41" s="35"/>
      <c r="T41" s="36"/>
      <c r="U41" s="37"/>
      <c r="V41" s="35"/>
      <c r="W41" s="35"/>
      <c r="X41" s="35"/>
      <c r="Y41" s="38"/>
      <c r="Z41" s="34"/>
      <c r="AA41" s="35"/>
      <c r="AB41" s="35"/>
      <c r="AC41" s="35"/>
      <c r="AD41" s="36"/>
      <c r="AE41" s="37"/>
      <c r="AF41" s="35"/>
      <c r="AG41" s="35"/>
      <c r="AH41" s="35"/>
      <c r="AI41" s="38"/>
      <c r="AJ41" s="37"/>
      <c r="AK41" s="35"/>
      <c r="AL41" s="35"/>
      <c r="AM41" s="35"/>
      <c r="AN41" s="38"/>
      <c r="AO41" s="41">
        <v>25</v>
      </c>
      <c r="AP41" s="81"/>
      <c r="AQ41" s="242"/>
      <c r="AR41" s="172" t="s">
        <v>48</v>
      </c>
      <c r="AY41" s="7"/>
      <c r="AZ41" s="7"/>
    </row>
    <row r="42" spans="1:52" s="158" customFormat="1" ht="27.75" customHeight="1" thickBot="1">
      <c r="A42" s="148">
        <v>31</v>
      </c>
      <c r="B42" s="149" t="s">
        <v>147</v>
      </c>
      <c r="C42" s="150" t="s">
        <v>54</v>
      </c>
      <c r="D42" s="151">
        <f t="shared" si="8"/>
        <v>4</v>
      </c>
      <c r="E42" s="151">
        <f t="shared" si="9"/>
        <v>6</v>
      </c>
      <c r="F42" s="152"/>
      <c r="G42" s="153"/>
      <c r="H42" s="153"/>
      <c r="I42" s="153"/>
      <c r="J42" s="154"/>
      <c r="K42" s="155"/>
      <c r="L42" s="153"/>
      <c r="M42" s="153"/>
      <c r="N42" s="153"/>
      <c r="O42" s="156"/>
      <c r="P42" s="152">
        <v>2</v>
      </c>
      <c r="Q42" s="153">
        <v>0</v>
      </c>
      <c r="R42" s="153">
        <v>2</v>
      </c>
      <c r="S42" s="153" t="s">
        <v>29</v>
      </c>
      <c r="T42" s="154">
        <v>6</v>
      </c>
      <c r="U42" s="155"/>
      <c r="V42" s="153"/>
      <c r="W42" s="153"/>
      <c r="X42" s="153"/>
      <c r="Y42" s="156"/>
      <c r="Z42" s="152"/>
      <c r="AA42" s="153"/>
      <c r="AB42" s="153"/>
      <c r="AC42" s="153"/>
      <c r="AD42" s="154"/>
      <c r="AE42" s="155"/>
      <c r="AF42" s="153"/>
      <c r="AG42" s="153"/>
      <c r="AH42" s="153"/>
      <c r="AI42" s="156"/>
      <c r="AJ42" s="155"/>
      <c r="AK42" s="153"/>
      <c r="AL42" s="153"/>
      <c r="AM42" s="153"/>
      <c r="AN42" s="156"/>
      <c r="AO42" s="168">
        <v>1</v>
      </c>
      <c r="AP42" s="157">
        <v>6</v>
      </c>
      <c r="AQ42" s="243">
        <v>30</v>
      </c>
      <c r="AR42" s="249" t="s">
        <v>171</v>
      </c>
      <c r="AY42" s="159"/>
      <c r="AZ42" s="159"/>
    </row>
    <row r="43" spans="1:44" s="15" customFormat="1" ht="12.75" customHeight="1" thickBot="1">
      <c r="A43" s="91">
        <v>32</v>
      </c>
      <c r="B43" s="92" t="s">
        <v>148</v>
      </c>
      <c r="C43" s="93" t="s">
        <v>55</v>
      </c>
      <c r="D43" s="57">
        <f t="shared" si="8"/>
        <v>4</v>
      </c>
      <c r="E43" s="70">
        <f t="shared" si="9"/>
        <v>5</v>
      </c>
      <c r="F43" s="34"/>
      <c r="G43" s="35"/>
      <c r="H43" s="35"/>
      <c r="I43" s="35"/>
      <c r="J43" s="36"/>
      <c r="K43" s="37"/>
      <c r="L43" s="35"/>
      <c r="M43" s="35"/>
      <c r="N43" s="35"/>
      <c r="O43" s="38"/>
      <c r="P43" s="34">
        <v>2</v>
      </c>
      <c r="Q43" s="35">
        <v>0</v>
      </c>
      <c r="R43" s="35">
        <v>2</v>
      </c>
      <c r="S43" s="35" t="s">
        <v>183</v>
      </c>
      <c r="T43" s="36">
        <v>5</v>
      </c>
      <c r="U43" s="37"/>
      <c r="V43" s="35"/>
      <c r="W43" s="35"/>
      <c r="X43" s="35"/>
      <c r="Y43" s="38"/>
      <c r="Z43" s="34"/>
      <c r="AA43" s="35"/>
      <c r="AB43" s="35"/>
      <c r="AC43" s="35"/>
      <c r="AD43" s="36"/>
      <c r="AE43" s="37"/>
      <c r="AF43" s="35"/>
      <c r="AG43" s="35"/>
      <c r="AH43" s="35"/>
      <c r="AI43" s="38"/>
      <c r="AJ43" s="37"/>
      <c r="AK43" s="35"/>
      <c r="AL43" s="35"/>
      <c r="AM43" s="35"/>
      <c r="AN43" s="38"/>
      <c r="AO43" s="41">
        <v>30</v>
      </c>
      <c r="AP43" s="81"/>
      <c r="AQ43" s="242"/>
      <c r="AR43" s="172" t="s">
        <v>53</v>
      </c>
    </row>
    <row r="44" spans="1:44" s="15" customFormat="1" ht="12.75" customHeight="1" thickBot="1">
      <c r="A44" s="91">
        <v>33</v>
      </c>
      <c r="B44" s="94" t="s">
        <v>149</v>
      </c>
      <c r="C44" s="95" t="s">
        <v>56</v>
      </c>
      <c r="D44" s="57">
        <f t="shared" si="8"/>
        <v>4</v>
      </c>
      <c r="E44" s="70">
        <f t="shared" si="9"/>
        <v>5</v>
      </c>
      <c r="F44" s="34"/>
      <c r="G44" s="35"/>
      <c r="H44" s="35"/>
      <c r="I44" s="35"/>
      <c r="J44" s="36"/>
      <c r="K44" s="37"/>
      <c r="L44" s="35"/>
      <c r="M44" s="35"/>
      <c r="N44" s="35"/>
      <c r="O44" s="38"/>
      <c r="P44" s="34"/>
      <c r="Q44" s="35"/>
      <c r="R44" s="35"/>
      <c r="S44" s="35"/>
      <c r="T44" s="36"/>
      <c r="U44" s="37">
        <v>2</v>
      </c>
      <c r="V44" s="35">
        <v>0</v>
      </c>
      <c r="W44" s="35">
        <v>2</v>
      </c>
      <c r="X44" s="35" t="s">
        <v>29</v>
      </c>
      <c r="Y44" s="38">
        <v>5</v>
      </c>
      <c r="Z44" s="34"/>
      <c r="AA44" s="35"/>
      <c r="AB44" s="35"/>
      <c r="AC44" s="35"/>
      <c r="AD44" s="36"/>
      <c r="AE44" s="37"/>
      <c r="AF44" s="35"/>
      <c r="AG44" s="35"/>
      <c r="AH44" s="35"/>
      <c r="AI44" s="38"/>
      <c r="AJ44" s="37"/>
      <c r="AK44" s="35"/>
      <c r="AL44" s="35"/>
      <c r="AM44" s="35"/>
      <c r="AN44" s="38"/>
      <c r="AO44" s="41">
        <v>32</v>
      </c>
      <c r="AP44" s="81"/>
      <c r="AQ44" s="242"/>
      <c r="AR44" s="172" t="s">
        <v>55</v>
      </c>
    </row>
    <row r="45" spans="1:44" s="15" customFormat="1" ht="12.75" customHeight="1" thickBot="1">
      <c r="A45" s="91">
        <v>34</v>
      </c>
      <c r="B45" s="85" t="s">
        <v>150</v>
      </c>
      <c r="C45" s="69" t="s">
        <v>57</v>
      </c>
      <c r="D45" s="57">
        <f t="shared" si="8"/>
        <v>3</v>
      </c>
      <c r="E45" s="70">
        <f t="shared" si="9"/>
        <v>4</v>
      </c>
      <c r="F45" s="34"/>
      <c r="G45" s="35"/>
      <c r="H45" s="35"/>
      <c r="I45" s="35"/>
      <c r="J45" s="36"/>
      <c r="K45" s="37"/>
      <c r="L45" s="35"/>
      <c r="M45" s="35"/>
      <c r="N45" s="35"/>
      <c r="O45" s="38"/>
      <c r="P45" s="34">
        <v>2</v>
      </c>
      <c r="Q45" s="35">
        <v>0</v>
      </c>
      <c r="R45" s="35">
        <v>1</v>
      </c>
      <c r="S45" s="35" t="s">
        <v>183</v>
      </c>
      <c r="T45" s="36">
        <v>4</v>
      </c>
      <c r="U45" s="37"/>
      <c r="V45" s="35"/>
      <c r="W45" s="35"/>
      <c r="X45" s="35"/>
      <c r="Y45" s="38"/>
      <c r="Z45" s="34"/>
      <c r="AA45" s="35"/>
      <c r="AB45" s="35"/>
      <c r="AC45" s="35"/>
      <c r="AD45" s="36"/>
      <c r="AE45" s="37"/>
      <c r="AF45" s="35"/>
      <c r="AG45" s="35"/>
      <c r="AH45" s="35"/>
      <c r="AI45" s="38"/>
      <c r="AJ45" s="37"/>
      <c r="AK45" s="35"/>
      <c r="AL45" s="35"/>
      <c r="AM45" s="35"/>
      <c r="AN45" s="38"/>
      <c r="AO45" s="167">
        <v>11</v>
      </c>
      <c r="AP45" s="81"/>
      <c r="AQ45" s="242"/>
      <c r="AR45" s="172" t="s">
        <v>38</v>
      </c>
    </row>
    <row r="46" spans="1:44" s="15" customFormat="1" ht="12.75" customHeight="1" thickBot="1">
      <c r="A46" s="91">
        <v>35</v>
      </c>
      <c r="B46" s="85" t="s">
        <v>151</v>
      </c>
      <c r="C46" s="69" t="s">
        <v>58</v>
      </c>
      <c r="D46" s="57">
        <f t="shared" si="8"/>
        <v>3</v>
      </c>
      <c r="E46" s="70">
        <f t="shared" si="9"/>
        <v>4</v>
      </c>
      <c r="F46" s="34"/>
      <c r="G46" s="35"/>
      <c r="H46" s="35"/>
      <c r="I46" s="35"/>
      <c r="J46" s="36"/>
      <c r="K46" s="37"/>
      <c r="L46" s="35"/>
      <c r="M46" s="35"/>
      <c r="N46" s="35"/>
      <c r="O46" s="38"/>
      <c r="P46" s="34"/>
      <c r="Q46" s="35"/>
      <c r="R46" s="35"/>
      <c r="S46" s="35"/>
      <c r="T46" s="36"/>
      <c r="U46" s="37">
        <v>2</v>
      </c>
      <c r="V46" s="35">
        <v>0</v>
      </c>
      <c r="W46" s="35">
        <v>1</v>
      </c>
      <c r="X46" s="35" t="s">
        <v>29</v>
      </c>
      <c r="Y46" s="38">
        <v>4</v>
      </c>
      <c r="Z46" s="34"/>
      <c r="AA46" s="35"/>
      <c r="AB46" s="35"/>
      <c r="AC46" s="35"/>
      <c r="AD46" s="36"/>
      <c r="AE46" s="37"/>
      <c r="AF46" s="35"/>
      <c r="AG46" s="35"/>
      <c r="AH46" s="35"/>
      <c r="AI46" s="38"/>
      <c r="AJ46" s="37"/>
      <c r="AK46" s="35"/>
      <c r="AL46" s="35"/>
      <c r="AM46" s="35"/>
      <c r="AN46" s="38"/>
      <c r="AO46" s="41">
        <v>34</v>
      </c>
      <c r="AP46" s="81"/>
      <c r="AQ46" s="242"/>
      <c r="AR46" s="172" t="s">
        <v>57</v>
      </c>
    </row>
    <row r="47" spans="1:44" s="15" customFormat="1" ht="12.75" customHeight="1" thickBot="1">
      <c r="A47" s="91">
        <v>36</v>
      </c>
      <c r="B47" s="85" t="s">
        <v>152</v>
      </c>
      <c r="C47" s="75" t="s">
        <v>118</v>
      </c>
      <c r="D47" s="96">
        <f>SUM(F47:AN47)-E47</f>
        <v>2</v>
      </c>
      <c r="E47" s="97">
        <f>J47+O47+T47+Y47+AD47+AI47+AN47</f>
        <v>3</v>
      </c>
      <c r="F47" s="34"/>
      <c r="G47" s="35"/>
      <c r="H47" s="35"/>
      <c r="I47" s="35"/>
      <c r="J47" s="36"/>
      <c r="K47" s="37"/>
      <c r="L47" s="35"/>
      <c r="M47" s="35"/>
      <c r="N47" s="35"/>
      <c r="O47" s="38"/>
      <c r="P47" s="34"/>
      <c r="Q47" s="35"/>
      <c r="R47" s="35"/>
      <c r="S47" s="35"/>
      <c r="T47" s="36"/>
      <c r="U47" s="37">
        <v>2</v>
      </c>
      <c r="V47" s="35">
        <v>0</v>
      </c>
      <c r="W47" s="35">
        <v>0</v>
      </c>
      <c r="X47" s="35" t="s">
        <v>183</v>
      </c>
      <c r="Y47" s="38">
        <v>3</v>
      </c>
      <c r="Z47" s="34"/>
      <c r="AA47" s="35"/>
      <c r="AB47" s="35"/>
      <c r="AC47" s="35"/>
      <c r="AD47" s="36"/>
      <c r="AE47" s="37"/>
      <c r="AF47" s="35"/>
      <c r="AG47" s="35"/>
      <c r="AH47" s="35"/>
      <c r="AI47" s="38"/>
      <c r="AJ47" s="37"/>
      <c r="AK47" s="35"/>
      <c r="AL47" s="35"/>
      <c r="AM47" s="35"/>
      <c r="AN47" s="38"/>
      <c r="AO47" s="41">
        <v>11</v>
      </c>
      <c r="AP47" s="98"/>
      <c r="AQ47" s="244"/>
      <c r="AR47" s="172" t="s">
        <v>38</v>
      </c>
    </row>
    <row r="48" spans="1:44" s="15" customFormat="1" ht="12.75" customHeight="1" thickBot="1">
      <c r="A48" s="91">
        <v>37</v>
      </c>
      <c r="B48" s="85" t="s">
        <v>153</v>
      </c>
      <c r="C48" s="75" t="s">
        <v>119</v>
      </c>
      <c r="D48" s="96">
        <f t="shared" si="8"/>
        <v>2</v>
      </c>
      <c r="E48" s="97">
        <f t="shared" si="9"/>
        <v>3</v>
      </c>
      <c r="F48" s="34"/>
      <c r="G48" s="35"/>
      <c r="H48" s="35"/>
      <c r="I48" s="35"/>
      <c r="J48" s="36"/>
      <c r="K48" s="37"/>
      <c r="L48" s="35"/>
      <c r="M48" s="35"/>
      <c r="N48" s="35"/>
      <c r="O48" s="38"/>
      <c r="P48" s="34"/>
      <c r="Q48" s="35"/>
      <c r="R48" s="35"/>
      <c r="S48" s="35"/>
      <c r="T48" s="36"/>
      <c r="U48" s="37"/>
      <c r="V48" s="35"/>
      <c r="W48" s="35"/>
      <c r="X48" s="35"/>
      <c r="Y48" s="38"/>
      <c r="Z48" s="34">
        <v>1</v>
      </c>
      <c r="AA48" s="35">
        <v>0</v>
      </c>
      <c r="AB48" s="35">
        <v>1</v>
      </c>
      <c r="AC48" s="35" t="s">
        <v>29</v>
      </c>
      <c r="AD48" s="36">
        <v>3</v>
      </c>
      <c r="AE48" s="37"/>
      <c r="AF48" s="35"/>
      <c r="AG48" s="35"/>
      <c r="AH48" s="35"/>
      <c r="AI48" s="38"/>
      <c r="AJ48" s="37"/>
      <c r="AK48" s="35"/>
      <c r="AL48" s="35"/>
      <c r="AM48" s="35"/>
      <c r="AN48" s="38"/>
      <c r="AO48" s="41">
        <v>36</v>
      </c>
      <c r="AP48" s="98"/>
      <c r="AQ48" s="245"/>
      <c r="AR48" s="172" t="s">
        <v>118</v>
      </c>
    </row>
    <row r="49" spans="1:43" s="15" customFormat="1" ht="12.75" customHeight="1" thickBot="1" thickTop="1">
      <c r="A49" s="319" t="s">
        <v>94</v>
      </c>
      <c r="B49" s="320"/>
      <c r="C49" s="320"/>
      <c r="D49" s="99">
        <f>SUM(F49:AN49)-E49</f>
        <v>8</v>
      </c>
      <c r="E49" s="100">
        <f>J49+O49+T49+Y49+AD49+AI49+AN49</f>
        <v>10</v>
      </c>
      <c r="F49" s="78">
        <f aca="true" t="shared" si="10" ref="F49:T49">F50+F51+F52+F53</f>
        <v>0</v>
      </c>
      <c r="G49" s="78">
        <f t="shared" si="10"/>
        <v>0</v>
      </c>
      <c r="H49" s="78">
        <f t="shared" si="10"/>
        <v>0</v>
      </c>
      <c r="I49" s="78"/>
      <c r="J49" s="78">
        <f t="shared" si="10"/>
        <v>0</v>
      </c>
      <c r="K49" s="78">
        <f t="shared" si="10"/>
        <v>0</v>
      </c>
      <c r="L49" s="78">
        <f t="shared" si="10"/>
        <v>0</v>
      </c>
      <c r="M49" s="78">
        <f t="shared" si="10"/>
        <v>0</v>
      </c>
      <c r="N49" s="78"/>
      <c r="O49" s="78">
        <f t="shared" si="10"/>
        <v>0</v>
      </c>
      <c r="P49" s="78">
        <f t="shared" si="10"/>
        <v>0</v>
      </c>
      <c r="Q49" s="78">
        <f t="shared" si="10"/>
        <v>0</v>
      </c>
      <c r="R49" s="78">
        <f t="shared" si="10"/>
        <v>0</v>
      </c>
      <c r="S49" s="78"/>
      <c r="T49" s="78">
        <f t="shared" si="10"/>
        <v>0</v>
      </c>
      <c r="U49" s="78">
        <f>U50+U51+U52+U53</f>
        <v>2</v>
      </c>
      <c r="V49" s="78">
        <f>V50+V51+V52+V53</f>
        <v>0</v>
      </c>
      <c r="W49" s="78">
        <f>W50+W51+W52+W53</f>
        <v>0</v>
      </c>
      <c r="X49" s="78"/>
      <c r="Y49" s="78">
        <f>Y50+Y51+Y52+Y53</f>
        <v>2</v>
      </c>
      <c r="Z49" s="78">
        <f>Z50+Z51+Z52+Z53</f>
        <v>0</v>
      </c>
      <c r="AA49" s="78">
        <f>AA50+AA51+AA52+AA53</f>
        <v>0</v>
      </c>
      <c r="AB49" s="78">
        <f>AB50+AB51+AB52+AB53</f>
        <v>0</v>
      </c>
      <c r="AC49" s="78"/>
      <c r="AD49" s="78">
        <f>AD50+AD51+AD52+AD53</f>
        <v>0</v>
      </c>
      <c r="AE49" s="78">
        <f>AE50+AE51+AE52+AE53</f>
        <v>2</v>
      </c>
      <c r="AF49" s="78">
        <f>AF50+AF51+AF52+AF53</f>
        <v>0</v>
      </c>
      <c r="AG49" s="78">
        <f>AG50+AG51+AG52+AG53</f>
        <v>0</v>
      </c>
      <c r="AH49" s="78"/>
      <c r="AI49" s="78">
        <f>AI50+AI51+AI52+AI53</f>
        <v>2</v>
      </c>
      <c r="AJ49" s="78">
        <f>AJ50+AJ51+AJ52+AJ53</f>
        <v>4</v>
      </c>
      <c r="AK49" s="78">
        <f>AK50+AK51+AK52+AK53</f>
        <v>0</v>
      </c>
      <c r="AL49" s="78">
        <f>AL50+AL51+AL52+AL53</f>
        <v>0</v>
      </c>
      <c r="AM49" s="78"/>
      <c r="AN49" s="78">
        <f>AN50+AN51+AN52+AN53</f>
        <v>6</v>
      </c>
      <c r="AO49" s="78"/>
      <c r="AP49" s="79"/>
      <c r="AQ49" s="44"/>
    </row>
    <row r="50" spans="1:43" s="15" customFormat="1" ht="12.75" customHeight="1" thickBot="1" thickTop="1">
      <c r="A50" s="55">
        <v>38</v>
      </c>
      <c r="B50" s="85"/>
      <c r="C50" s="83" t="s">
        <v>85</v>
      </c>
      <c r="D50" s="53">
        <f>SUM(F50:AN50)-E50</f>
        <v>2</v>
      </c>
      <c r="E50" s="53">
        <f>J50+O50+T50+Y50+AD50+AI50+AN50</f>
        <v>2</v>
      </c>
      <c r="F50" s="34"/>
      <c r="G50" s="35"/>
      <c r="H50" s="35"/>
      <c r="I50" s="35"/>
      <c r="J50" s="36"/>
      <c r="K50" s="37"/>
      <c r="L50" s="35"/>
      <c r="M50" s="35"/>
      <c r="N50" s="35"/>
      <c r="O50" s="38"/>
      <c r="P50" s="34"/>
      <c r="Q50" s="35"/>
      <c r="R50" s="35"/>
      <c r="S50" s="35"/>
      <c r="T50" s="39"/>
      <c r="U50" s="34">
        <v>2</v>
      </c>
      <c r="V50" s="35">
        <v>0</v>
      </c>
      <c r="W50" s="35">
        <v>0</v>
      </c>
      <c r="X50" s="35" t="s">
        <v>183</v>
      </c>
      <c r="Y50" s="36">
        <v>2</v>
      </c>
      <c r="Z50" s="37"/>
      <c r="AA50" s="35"/>
      <c r="AB50" s="35"/>
      <c r="AC50" s="35"/>
      <c r="AD50" s="38"/>
      <c r="AE50" s="34"/>
      <c r="AF50" s="35"/>
      <c r="AG50" s="35"/>
      <c r="AH50" s="35"/>
      <c r="AI50" s="38"/>
      <c r="AJ50" s="34"/>
      <c r="AK50" s="35"/>
      <c r="AL50" s="35"/>
      <c r="AM50" s="35"/>
      <c r="AN50" s="38"/>
      <c r="AO50" s="101"/>
      <c r="AP50" s="102"/>
      <c r="AQ50" s="102"/>
    </row>
    <row r="51" spans="1:43" s="15" customFormat="1" ht="12.75" customHeight="1" thickBot="1">
      <c r="A51" s="55">
        <v>39</v>
      </c>
      <c r="B51" s="85"/>
      <c r="C51" s="83" t="s">
        <v>86</v>
      </c>
      <c r="D51" s="57">
        <f>SUM(F51:AN51)-E51</f>
        <v>2</v>
      </c>
      <c r="E51" s="57">
        <f>J51+O51+T51+Y51+AD51+AI51+AN51</f>
        <v>2</v>
      </c>
      <c r="F51" s="34"/>
      <c r="G51" s="35"/>
      <c r="H51" s="35"/>
      <c r="I51" s="35"/>
      <c r="J51" s="36"/>
      <c r="K51" s="37"/>
      <c r="L51" s="35"/>
      <c r="M51" s="35"/>
      <c r="N51" s="35"/>
      <c r="O51" s="38"/>
      <c r="P51" s="34"/>
      <c r="Q51" s="35"/>
      <c r="R51" s="35"/>
      <c r="S51" s="35"/>
      <c r="T51" s="38"/>
      <c r="U51" s="34"/>
      <c r="V51" s="35"/>
      <c r="W51" s="35"/>
      <c r="X51" s="35"/>
      <c r="Y51" s="36"/>
      <c r="Z51" s="37"/>
      <c r="AA51" s="35"/>
      <c r="AB51" s="35"/>
      <c r="AC51" s="35"/>
      <c r="AD51" s="38"/>
      <c r="AE51" s="34">
        <v>2</v>
      </c>
      <c r="AF51" s="35">
        <v>0</v>
      </c>
      <c r="AG51" s="35">
        <v>0</v>
      </c>
      <c r="AH51" s="35" t="s">
        <v>183</v>
      </c>
      <c r="AI51" s="38">
        <v>2</v>
      </c>
      <c r="AJ51" s="34"/>
      <c r="AK51" s="35"/>
      <c r="AL51" s="35"/>
      <c r="AM51" s="35"/>
      <c r="AN51" s="38"/>
      <c r="AO51" s="17"/>
      <c r="AP51" s="4"/>
      <c r="AQ51" s="4"/>
    </row>
    <row r="52" spans="1:43" s="15" customFormat="1" ht="12.75" customHeight="1" thickBot="1">
      <c r="A52" s="55">
        <v>40</v>
      </c>
      <c r="B52" s="85"/>
      <c r="C52" s="83" t="s">
        <v>87</v>
      </c>
      <c r="D52" s="57">
        <f>SUM(F52:AN52)-E52</f>
        <v>2</v>
      </c>
      <c r="E52" s="57">
        <f>J52+O52+T52+Y52+AD52+AI52+AN52</f>
        <v>3</v>
      </c>
      <c r="F52" s="34"/>
      <c r="G52" s="35"/>
      <c r="H52" s="35"/>
      <c r="I52" s="35"/>
      <c r="J52" s="36"/>
      <c r="K52" s="37"/>
      <c r="L52" s="35"/>
      <c r="M52" s="35"/>
      <c r="N52" s="35"/>
      <c r="O52" s="38"/>
      <c r="P52" s="34"/>
      <c r="Q52" s="35"/>
      <c r="R52" s="35"/>
      <c r="S52" s="35"/>
      <c r="T52" s="38"/>
      <c r="U52" s="34"/>
      <c r="V52" s="35"/>
      <c r="W52" s="35"/>
      <c r="X52" s="35"/>
      <c r="Y52" s="36"/>
      <c r="Z52" s="37"/>
      <c r="AA52" s="35"/>
      <c r="AB52" s="35"/>
      <c r="AC52" s="35"/>
      <c r="AD52" s="38"/>
      <c r="AE52" s="34"/>
      <c r="AF52" s="35"/>
      <c r="AG52" s="35"/>
      <c r="AH52" s="35"/>
      <c r="AI52" s="38"/>
      <c r="AJ52" s="34">
        <v>2</v>
      </c>
      <c r="AK52" s="35">
        <v>0</v>
      </c>
      <c r="AL52" s="35">
        <v>0</v>
      </c>
      <c r="AM52" s="35" t="s">
        <v>183</v>
      </c>
      <c r="AN52" s="38">
        <v>3</v>
      </c>
      <c r="AO52" s="17"/>
      <c r="AP52" s="4"/>
      <c r="AQ52" s="4"/>
    </row>
    <row r="53" spans="1:43" s="15" customFormat="1" ht="12.75" customHeight="1" thickBot="1">
      <c r="A53" s="55">
        <v>41</v>
      </c>
      <c r="B53" s="85"/>
      <c r="C53" s="103" t="s">
        <v>88</v>
      </c>
      <c r="D53" s="57">
        <f>SUM(F53:AN53)-E53</f>
        <v>2</v>
      </c>
      <c r="E53" s="57">
        <f>J53+O53+T53+Y53+AD53+AI53+AN53</f>
        <v>3</v>
      </c>
      <c r="F53" s="34"/>
      <c r="G53" s="35"/>
      <c r="H53" s="35"/>
      <c r="I53" s="35"/>
      <c r="J53" s="36"/>
      <c r="K53" s="37"/>
      <c r="L53" s="35"/>
      <c r="M53" s="35"/>
      <c r="N53" s="35"/>
      <c r="O53" s="38"/>
      <c r="P53" s="34"/>
      <c r="Q53" s="35"/>
      <c r="R53" s="35"/>
      <c r="S53" s="35"/>
      <c r="T53" s="40"/>
      <c r="U53" s="104"/>
      <c r="V53" s="105"/>
      <c r="W53" s="105"/>
      <c r="X53" s="105"/>
      <c r="Y53" s="47"/>
      <c r="Z53" s="106"/>
      <c r="AA53" s="47"/>
      <c r="AB53" s="105"/>
      <c r="AC53" s="105"/>
      <c r="AD53" s="47"/>
      <c r="AE53" s="106"/>
      <c r="AF53" s="105"/>
      <c r="AG53" s="105"/>
      <c r="AH53" s="105"/>
      <c r="AI53" s="47"/>
      <c r="AJ53" s="107">
        <v>2</v>
      </c>
      <c r="AK53" s="35">
        <v>0</v>
      </c>
      <c r="AL53" s="35">
        <v>0</v>
      </c>
      <c r="AM53" s="35" t="s">
        <v>183</v>
      </c>
      <c r="AN53" s="38">
        <v>3</v>
      </c>
      <c r="AO53" s="17"/>
      <c r="AP53" s="4"/>
      <c r="AQ53" s="4"/>
    </row>
    <row r="54" spans="1:43" s="15" customFormat="1" ht="12.75" customHeight="1" thickBot="1">
      <c r="A54" s="359" t="s">
        <v>107</v>
      </c>
      <c r="B54" s="360"/>
      <c r="C54" s="361"/>
      <c r="D54" s="76">
        <f>D27+D20+D8+D49</f>
        <v>119</v>
      </c>
      <c r="E54" s="76">
        <f>E27+E20+E8+E49</f>
        <v>147</v>
      </c>
      <c r="F54" s="76">
        <f>F27+F20+F8+F49</f>
        <v>15</v>
      </c>
      <c r="G54" s="76">
        <f>G27+G20+G8+G49</f>
        <v>7</v>
      </c>
      <c r="H54" s="76">
        <f>H27+H20+H8+H49</f>
        <v>2</v>
      </c>
      <c r="I54" s="76"/>
      <c r="J54" s="76">
        <f>J27+J20+J8+J49</f>
        <v>30</v>
      </c>
      <c r="K54" s="76">
        <f>K27+K20+K8+K49</f>
        <v>15</v>
      </c>
      <c r="L54" s="76">
        <f>L27+L20+L8+L49</f>
        <v>5</v>
      </c>
      <c r="M54" s="76">
        <f>M27+M20+M8+M49</f>
        <v>6</v>
      </c>
      <c r="N54" s="76"/>
      <c r="O54" s="76">
        <f>O27+O20+O8+O49</f>
        <v>30</v>
      </c>
      <c r="P54" s="76">
        <f>P27+P20+P8+P49</f>
        <v>17</v>
      </c>
      <c r="Q54" s="76">
        <f>Q27+Q20+Q8+Q49</f>
        <v>2</v>
      </c>
      <c r="R54" s="76">
        <f>R27+R20+R8+R49</f>
        <v>6</v>
      </c>
      <c r="S54" s="76"/>
      <c r="T54" s="76">
        <f>T27+T20+T8+T49</f>
        <v>33</v>
      </c>
      <c r="U54" s="76">
        <f>U27+U20+U8+U49</f>
        <v>18</v>
      </c>
      <c r="V54" s="76">
        <f>V27+V20+V8+V49</f>
        <v>2</v>
      </c>
      <c r="W54" s="76">
        <f>W27+W20+W8+W49</f>
        <v>4</v>
      </c>
      <c r="X54" s="76"/>
      <c r="Y54" s="76">
        <f>Y27+Y20+Y8+Y49</f>
        <v>30</v>
      </c>
      <c r="Z54" s="76">
        <f>Z27+Z20+Z8+Z49</f>
        <v>7</v>
      </c>
      <c r="AA54" s="76">
        <f>AA27+AA20+AA8+AA49</f>
        <v>1</v>
      </c>
      <c r="AB54" s="76">
        <f>AB27+AB20+AB8+AB49</f>
        <v>2</v>
      </c>
      <c r="AC54" s="76"/>
      <c r="AD54" s="76">
        <f>AD27+AD20+AD8+AD49</f>
        <v>12</v>
      </c>
      <c r="AE54" s="76">
        <f>AE27+AE20+AE8+AE49</f>
        <v>3</v>
      </c>
      <c r="AF54" s="76">
        <f>AF27+AF20+AF8+AF49</f>
        <v>1</v>
      </c>
      <c r="AG54" s="76">
        <f>AG27+AG20+AG8+AG49</f>
        <v>0</v>
      </c>
      <c r="AH54" s="76"/>
      <c r="AI54" s="76">
        <f>AI27+AI20+AI8+AI49</f>
        <v>4</v>
      </c>
      <c r="AJ54" s="76">
        <f>AJ27+AJ20+AJ8+AJ49</f>
        <v>4</v>
      </c>
      <c r="AK54" s="76">
        <f>AK27+AK20+AK8+AK49</f>
        <v>0</v>
      </c>
      <c r="AL54" s="76">
        <f>AL27+AL20+AL8+AL49</f>
        <v>2</v>
      </c>
      <c r="AM54" s="76"/>
      <c r="AN54" s="108">
        <f>AN27+AN20+AN8+AN49</f>
        <v>8</v>
      </c>
      <c r="AO54" s="4"/>
      <c r="AP54" s="4"/>
      <c r="AQ54" s="4"/>
    </row>
    <row r="55" spans="1:43" s="15" customFormat="1" ht="12.75" customHeight="1">
      <c r="A55" s="7"/>
      <c r="B55" s="7"/>
      <c r="C55" s="109" t="s">
        <v>23</v>
      </c>
      <c r="D55" s="110"/>
      <c r="E55" s="111"/>
      <c r="F55" s="110"/>
      <c r="G55" s="112"/>
      <c r="H55" s="112"/>
      <c r="I55" s="112">
        <f>COUNTIF(I9:I54,"s")</f>
        <v>0</v>
      </c>
      <c r="J55" s="112"/>
      <c r="K55" s="112"/>
      <c r="L55" s="112"/>
      <c r="M55" s="112"/>
      <c r="N55" s="112">
        <f>COUNTIF(N9:N54,"s")</f>
        <v>0</v>
      </c>
      <c r="O55" s="112"/>
      <c r="P55" s="112"/>
      <c r="Q55" s="112"/>
      <c r="R55" s="112"/>
      <c r="S55" s="112">
        <f>COUNTIF(S9:S54,"s")</f>
        <v>0</v>
      </c>
      <c r="T55" s="112"/>
      <c r="U55" s="112"/>
      <c r="V55" s="112"/>
      <c r="W55" s="112"/>
      <c r="X55" s="112">
        <f>COUNTIF(X9:X54,"s")</f>
        <v>0</v>
      </c>
      <c r="Y55" s="112"/>
      <c r="Z55" s="112"/>
      <c r="AA55" s="112"/>
      <c r="AB55" s="112"/>
      <c r="AC55" s="112">
        <f>COUNTIF(AC9:AC54,"s")</f>
        <v>0</v>
      </c>
      <c r="AD55" s="112"/>
      <c r="AE55" s="112"/>
      <c r="AF55" s="112"/>
      <c r="AG55" s="112"/>
      <c r="AH55" s="112">
        <f>COUNTIF(AH9:AH54,"s")</f>
        <v>0</v>
      </c>
      <c r="AI55" s="112"/>
      <c r="AJ55" s="112"/>
      <c r="AK55" s="112"/>
      <c r="AL55" s="112"/>
      <c r="AM55" s="112">
        <f>COUNTIF(AM9:AM54,"s")</f>
        <v>0</v>
      </c>
      <c r="AN55" s="111"/>
      <c r="AO55" s="4"/>
      <c r="AP55" s="4"/>
      <c r="AQ55" s="4"/>
    </row>
    <row r="56" spans="1:43" s="15" customFormat="1" ht="12.75" customHeight="1">
      <c r="A56" s="7"/>
      <c r="B56" s="7"/>
      <c r="C56" s="113" t="s">
        <v>24</v>
      </c>
      <c r="D56" s="114"/>
      <c r="E56" s="115"/>
      <c r="F56" s="114"/>
      <c r="G56" s="116"/>
      <c r="H56" s="116"/>
      <c r="I56" s="116">
        <f>COUNTIF(I9:I54,"v")</f>
        <v>4</v>
      </c>
      <c r="J56" s="116"/>
      <c r="K56" s="116"/>
      <c r="L56" s="116"/>
      <c r="M56" s="116"/>
      <c r="N56" s="116">
        <f>COUNTIF(N9:N54,"v")</f>
        <v>5</v>
      </c>
      <c r="O56" s="116"/>
      <c r="P56" s="116"/>
      <c r="Q56" s="116"/>
      <c r="R56" s="116"/>
      <c r="S56" s="116">
        <f>COUNTIF(S9:S54,"v")</f>
        <v>5</v>
      </c>
      <c r="T56" s="116"/>
      <c r="U56" s="116"/>
      <c r="V56" s="116"/>
      <c r="W56" s="116"/>
      <c r="X56" s="116">
        <f>COUNTIF(X9:X54,"v")</f>
        <v>4</v>
      </c>
      <c r="Y56" s="116"/>
      <c r="Z56" s="116"/>
      <c r="AA56" s="116"/>
      <c r="AB56" s="116"/>
      <c r="AC56" s="116">
        <f>COUNTIF(AC9:AC54,"v")</f>
        <v>3</v>
      </c>
      <c r="AD56" s="116"/>
      <c r="AE56" s="116"/>
      <c r="AF56" s="116"/>
      <c r="AG56" s="116"/>
      <c r="AH56" s="116">
        <f>COUNTIF(AH9:AH54,"v")</f>
        <v>1</v>
      </c>
      <c r="AI56" s="116"/>
      <c r="AJ56" s="116"/>
      <c r="AK56" s="116"/>
      <c r="AL56" s="116"/>
      <c r="AM56" s="116">
        <f>COUNTIF(AM9:AM54,"v")</f>
        <v>0</v>
      </c>
      <c r="AN56" s="115"/>
      <c r="AO56" s="4"/>
      <c r="AP56" s="4"/>
      <c r="AQ56" s="4"/>
    </row>
    <row r="57" spans="1:43" s="15" customFormat="1" ht="12.75" customHeight="1">
      <c r="A57" s="7"/>
      <c r="B57" s="7"/>
      <c r="C57" s="113" t="s">
        <v>182</v>
      </c>
      <c r="D57" s="114"/>
      <c r="E57" s="115"/>
      <c r="F57" s="114"/>
      <c r="G57" s="116"/>
      <c r="H57" s="116"/>
      <c r="I57" s="116">
        <f>COUNTIF(I9:I54,"é")</f>
        <v>3</v>
      </c>
      <c r="J57" s="116"/>
      <c r="K57" s="116"/>
      <c r="L57" s="116"/>
      <c r="M57" s="116"/>
      <c r="N57" s="116">
        <f>COUNTIF(N9:N54,"é")</f>
        <v>3</v>
      </c>
      <c r="O57" s="116"/>
      <c r="P57" s="116"/>
      <c r="Q57" s="116"/>
      <c r="R57" s="116"/>
      <c r="S57" s="116">
        <f>COUNTIF(S9:S54,"é")</f>
        <v>3</v>
      </c>
      <c r="T57" s="116"/>
      <c r="U57" s="116"/>
      <c r="V57" s="116"/>
      <c r="W57" s="116"/>
      <c r="X57" s="116">
        <f>COUNTIF(X9:X54,"é")</f>
        <v>4</v>
      </c>
      <c r="Y57" s="116"/>
      <c r="Z57" s="116"/>
      <c r="AA57" s="116"/>
      <c r="AB57" s="116"/>
      <c r="AC57" s="116">
        <f>COUNTIF(AC9:AC54,"é")</f>
        <v>1</v>
      </c>
      <c r="AD57" s="116"/>
      <c r="AE57" s="116"/>
      <c r="AF57" s="116"/>
      <c r="AG57" s="116"/>
      <c r="AH57" s="116">
        <f>COUNTIF(AH9:AH54,"é")</f>
        <v>1</v>
      </c>
      <c r="AI57" s="116"/>
      <c r="AJ57" s="116"/>
      <c r="AK57" s="116"/>
      <c r="AL57" s="116"/>
      <c r="AM57" s="116">
        <f>COUNTIF(AM9:AM54,"é")</f>
        <v>3</v>
      </c>
      <c r="AN57" s="115"/>
      <c r="AO57" s="4"/>
      <c r="AP57" s="4"/>
      <c r="AQ57" s="4"/>
    </row>
    <row r="58" spans="1:43" s="47" customFormat="1" ht="12.75" customHeight="1" thickBot="1">
      <c r="A58" s="7"/>
      <c r="B58" s="7"/>
      <c r="C58" s="117" t="s">
        <v>32</v>
      </c>
      <c r="D58" s="118"/>
      <c r="E58" s="119"/>
      <c r="F58" s="118"/>
      <c r="G58" s="120"/>
      <c r="H58" s="120"/>
      <c r="I58" s="120">
        <f>COUNTIF(I9:I48,"e")</f>
        <v>0</v>
      </c>
      <c r="J58" s="120"/>
      <c r="K58" s="120"/>
      <c r="L58" s="120"/>
      <c r="M58" s="120"/>
      <c r="N58" s="120">
        <f>COUNTIF(N9:N48,"e")</f>
        <v>0</v>
      </c>
      <c r="O58" s="120"/>
      <c r="P58" s="120"/>
      <c r="Q58" s="120"/>
      <c r="R58" s="120"/>
      <c r="S58" s="120">
        <f>COUNTIF(S9:S48,"e")</f>
        <v>0</v>
      </c>
      <c r="T58" s="120"/>
      <c r="U58" s="120"/>
      <c r="V58" s="120"/>
      <c r="W58" s="120"/>
      <c r="X58" s="120">
        <f>COUNTIF(X9:X48,"e")</f>
        <v>0</v>
      </c>
      <c r="Y58" s="120"/>
      <c r="Z58" s="120"/>
      <c r="AA58" s="120"/>
      <c r="AB58" s="120"/>
      <c r="AC58" s="120">
        <f>COUNTIF(AC9:AC48,"e")</f>
        <v>0</v>
      </c>
      <c r="AD58" s="120"/>
      <c r="AE58" s="120"/>
      <c r="AF58" s="120"/>
      <c r="AG58" s="120"/>
      <c r="AH58" s="120">
        <f>COUNTIF(AH9:AH48,"e")</f>
        <v>0</v>
      </c>
      <c r="AI58" s="120"/>
      <c r="AJ58" s="120"/>
      <c r="AK58" s="120"/>
      <c r="AL58" s="120"/>
      <c r="AM58" s="120">
        <f>COUNTIF(AM9:AM48,"e")</f>
        <v>0</v>
      </c>
      <c r="AN58" s="119"/>
      <c r="AO58" s="4"/>
      <c r="AP58" s="4"/>
      <c r="AQ58" s="4"/>
    </row>
    <row r="59" spans="1:43" s="47" customFormat="1" ht="12.75" customHeight="1">
      <c r="A59" s="15"/>
      <c r="B59" s="7"/>
      <c r="C59" s="1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4" s="47" customFormat="1" ht="12.75" customHeight="1">
      <c r="A60" s="15"/>
      <c r="B60" s="7"/>
      <c r="C60" s="1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22"/>
    </row>
    <row r="61" spans="1:43" s="47" customFormat="1" ht="6.75" customHeight="1">
      <c r="A61" s="7"/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5" customFormat="1" ht="23.25" customHeight="1">
      <c r="A62" s="47"/>
      <c r="B62" s="124" t="s">
        <v>63</v>
      </c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</row>
    <row r="63" spans="1:43" s="15" customFormat="1" ht="12.75" customHeight="1" thickBot="1">
      <c r="A63" s="47"/>
      <c r="B63" s="127"/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138" customFormat="1" ht="18" customHeight="1" thickBot="1">
      <c r="A64" s="362" t="s">
        <v>59</v>
      </c>
      <c r="B64" s="363"/>
      <c r="C64" s="364"/>
      <c r="D64" s="135">
        <f aca="true" t="shared" si="11" ref="D64:AN64">SUM(D65:D79)</f>
        <v>47</v>
      </c>
      <c r="E64" s="135">
        <f t="shared" si="11"/>
        <v>63</v>
      </c>
      <c r="F64" s="135">
        <f t="shared" si="11"/>
        <v>0</v>
      </c>
      <c r="G64" s="135">
        <f t="shared" si="11"/>
        <v>0</v>
      </c>
      <c r="H64" s="135">
        <f t="shared" si="11"/>
        <v>0</v>
      </c>
      <c r="I64" s="135">
        <f t="shared" si="11"/>
        <v>0</v>
      </c>
      <c r="J64" s="135">
        <f t="shared" si="11"/>
        <v>0</v>
      </c>
      <c r="K64" s="135">
        <f t="shared" si="11"/>
        <v>0</v>
      </c>
      <c r="L64" s="135">
        <f t="shared" si="11"/>
        <v>0</v>
      </c>
      <c r="M64" s="135">
        <f t="shared" si="11"/>
        <v>0</v>
      </c>
      <c r="N64" s="135">
        <f t="shared" si="11"/>
        <v>0</v>
      </c>
      <c r="O64" s="135">
        <f t="shared" si="11"/>
        <v>0</v>
      </c>
      <c r="P64" s="135">
        <f t="shared" si="11"/>
        <v>0</v>
      </c>
      <c r="Q64" s="135">
        <f t="shared" si="11"/>
        <v>0</v>
      </c>
      <c r="R64" s="135">
        <f t="shared" si="11"/>
        <v>0</v>
      </c>
      <c r="S64" s="135">
        <f t="shared" si="11"/>
        <v>0</v>
      </c>
      <c r="T64" s="135">
        <f t="shared" si="11"/>
        <v>0</v>
      </c>
      <c r="U64" s="135">
        <f t="shared" si="11"/>
        <v>0</v>
      </c>
      <c r="V64" s="135">
        <f t="shared" si="11"/>
        <v>0</v>
      </c>
      <c r="W64" s="135">
        <f t="shared" si="11"/>
        <v>0</v>
      </c>
      <c r="X64" s="135">
        <f t="shared" si="11"/>
        <v>0</v>
      </c>
      <c r="Y64" s="135">
        <f t="shared" si="11"/>
        <v>0</v>
      </c>
      <c r="Z64" s="135">
        <f t="shared" si="11"/>
        <v>11</v>
      </c>
      <c r="AA64" s="135">
        <f t="shared" si="11"/>
        <v>0</v>
      </c>
      <c r="AB64" s="135">
        <f t="shared" si="11"/>
        <v>4</v>
      </c>
      <c r="AC64" s="135">
        <f t="shared" si="11"/>
        <v>0</v>
      </c>
      <c r="AD64" s="135">
        <f t="shared" si="11"/>
        <v>19</v>
      </c>
      <c r="AE64" s="135">
        <f t="shared" si="11"/>
        <v>12</v>
      </c>
      <c r="AF64" s="135">
        <f t="shared" si="11"/>
        <v>0</v>
      </c>
      <c r="AG64" s="135">
        <f t="shared" si="11"/>
        <v>5</v>
      </c>
      <c r="AH64" s="135">
        <f t="shared" si="11"/>
        <v>0</v>
      </c>
      <c r="AI64" s="135">
        <f t="shared" si="11"/>
        <v>23</v>
      </c>
      <c r="AJ64" s="135">
        <f t="shared" si="11"/>
        <v>0</v>
      </c>
      <c r="AK64" s="135">
        <f t="shared" si="11"/>
        <v>12</v>
      </c>
      <c r="AL64" s="135">
        <f t="shared" si="11"/>
        <v>3</v>
      </c>
      <c r="AM64" s="135">
        <f t="shared" si="11"/>
        <v>0</v>
      </c>
      <c r="AN64" s="135">
        <f t="shared" si="11"/>
        <v>21</v>
      </c>
      <c r="AO64" s="136"/>
      <c r="AP64" s="137"/>
      <c r="AQ64" s="176"/>
    </row>
    <row r="65" spans="1:44" s="47" customFormat="1" ht="12.75" customHeight="1" thickBot="1" thickTop="1">
      <c r="A65" s="6" t="s">
        <v>65</v>
      </c>
      <c r="B65" s="51" t="s">
        <v>154</v>
      </c>
      <c r="C65" s="52" t="s">
        <v>74</v>
      </c>
      <c r="D65" s="53">
        <f>SUM(F65:AN65)-E65</f>
        <v>3</v>
      </c>
      <c r="E65" s="53">
        <f>J65+O65+T65+Y65+AD65+AI65+AN65</f>
        <v>4</v>
      </c>
      <c r="F65" s="128"/>
      <c r="G65" s="129"/>
      <c r="H65" s="129"/>
      <c r="I65" s="129"/>
      <c r="J65" s="39"/>
      <c r="K65" s="130"/>
      <c r="L65" s="129"/>
      <c r="M65" s="129"/>
      <c r="N65" s="129"/>
      <c r="O65" s="131"/>
      <c r="P65" s="130"/>
      <c r="Q65" s="129"/>
      <c r="R65" s="129"/>
      <c r="S65" s="129"/>
      <c r="T65" s="39"/>
      <c r="U65" s="128"/>
      <c r="V65" s="129"/>
      <c r="W65" s="129"/>
      <c r="X65" s="129"/>
      <c r="Y65" s="131"/>
      <c r="Z65" s="130">
        <v>2</v>
      </c>
      <c r="AA65" s="129">
        <v>0</v>
      </c>
      <c r="AB65" s="129">
        <v>1</v>
      </c>
      <c r="AC65" s="129" t="s">
        <v>183</v>
      </c>
      <c r="AD65" s="39">
        <v>4</v>
      </c>
      <c r="AE65" s="128"/>
      <c r="AF65" s="129"/>
      <c r="AG65" s="129"/>
      <c r="AH65" s="129"/>
      <c r="AI65" s="39"/>
      <c r="AJ65" s="128"/>
      <c r="AK65" s="129"/>
      <c r="AL65" s="129"/>
      <c r="AM65" s="129"/>
      <c r="AN65" s="39"/>
      <c r="AO65" s="169">
        <v>17</v>
      </c>
      <c r="AP65" s="87"/>
      <c r="AQ65" s="177"/>
      <c r="AR65" s="173" t="s">
        <v>43</v>
      </c>
    </row>
    <row r="66" spans="1:44" s="47" customFormat="1" ht="12.75" customHeight="1" thickBot="1">
      <c r="A66" s="55" t="s">
        <v>66</v>
      </c>
      <c r="B66" s="56" t="s">
        <v>155</v>
      </c>
      <c r="C66" s="69" t="s">
        <v>75</v>
      </c>
      <c r="D66" s="57">
        <f>SUM(F66:AN66)-E66</f>
        <v>3</v>
      </c>
      <c r="E66" s="57">
        <f>J66+O66+T66+Y66+AD66+AI66+AN66</f>
        <v>4</v>
      </c>
      <c r="F66" s="29"/>
      <c r="G66" s="30"/>
      <c r="H66" s="30"/>
      <c r="I66" s="30"/>
      <c r="J66" s="33"/>
      <c r="K66" s="32"/>
      <c r="L66" s="30"/>
      <c r="M66" s="30"/>
      <c r="N66" s="30"/>
      <c r="O66" s="31"/>
      <c r="P66" s="32"/>
      <c r="Q66" s="30"/>
      <c r="R66" s="30"/>
      <c r="S66" s="30"/>
      <c r="T66" s="33"/>
      <c r="U66" s="29"/>
      <c r="V66" s="30"/>
      <c r="W66" s="30"/>
      <c r="X66" s="30"/>
      <c r="Y66" s="31"/>
      <c r="Z66" s="32"/>
      <c r="AA66" s="30"/>
      <c r="AB66" s="30"/>
      <c r="AC66" s="30"/>
      <c r="AD66" s="33"/>
      <c r="AE66" s="29">
        <v>2</v>
      </c>
      <c r="AF66" s="30">
        <v>0</v>
      </c>
      <c r="AG66" s="30">
        <v>1</v>
      </c>
      <c r="AH66" s="30" t="s">
        <v>29</v>
      </c>
      <c r="AI66" s="33">
        <v>4</v>
      </c>
      <c r="AJ66" s="29"/>
      <c r="AK66" s="30"/>
      <c r="AL66" s="30"/>
      <c r="AM66" s="30"/>
      <c r="AN66" s="33"/>
      <c r="AO66" s="169">
        <v>44</v>
      </c>
      <c r="AP66" s="87"/>
      <c r="AQ66" s="177"/>
      <c r="AR66" s="173" t="s">
        <v>74</v>
      </c>
    </row>
    <row r="67" spans="1:44" s="47" customFormat="1" ht="12.75" customHeight="1" thickBot="1">
      <c r="A67" s="6" t="s">
        <v>64</v>
      </c>
      <c r="B67" s="56" t="s">
        <v>156</v>
      </c>
      <c r="C67" s="69" t="s">
        <v>76</v>
      </c>
      <c r="D67" s="57">
        <f>SUM(F67:AN67)-E67</f>
        <v>3</v>
      </c>
      <c r="E67" s="57">
        <f>J67+O67+T67+Y67+AD67+AI67+AN67</f>
        <v>3</v>
      </c>
      <c r="F67" s="34"/>
      <c r="G67" s="35"/>
      <c r="H67" s="35"/>
      <c r="I67" s="35"/>
      <c r="J67" s="38"/>
      <c r="K67" s="37"/>
      <c r="L67" s="35"/>
      <c r="M67" s="35"/>
      <c r="N67" s="35"/>
      <c r="O67" s="36"/>
      <c r="P67" s="37"/>
      <c r="Q67" s="35"/>
      <c r="R67" s="35"/>
      <c r="S67" s="35"/>
      <c r="T67" s="38"/>
      <c r="U67" s="34"/>
      <c r="V67" s="35"/>
      <c r="W67" s="35"/>
      <c r="X67" s="35"/>
      <c r="Y67" s="36"/>
      <c r="Z67" s="37">
        <v>2</v>
      </c>
      <c r="AA67" s="35">
        <v>0</v>
      </c>
      <c r="AB67" s="35">
        <v>1</v>
      </c>
      <c r="AC67" s="35" t="s">
        <v>183</v>
      </c>
      <c r="AD67" s="38">
        <v>3</v>
      </c>
      <c r="AE67" s="34"/>
      <c r="AF67" s="35"/>
      <c r="AG67" s="35"/>
      <c r="AH67" s="35"/>
      <c r="AI67" s="38"/>
      <c r="AJ67" s="34"/>
      <c r="AK67" s="35"/>
      <c r="AL67" s="35"/>
      <c r="AM67" s="35"/>
      <c r="AN67" s="38"/>
      <c r="AO67" s="167">
        <v>4</v>
      </c>
      <c r="AP67" s="81"/>
      <c r="AQ67" s="174"/>
      <c r="AR67" s="173" t="s">
        <v>28</v>
      </c>
    </row>
    <row r="68" spans="1:44" s="47" customFormat="1" ht="12.75" customHeight="1" thickBot="1">
      <c r="A68" s="6" t="s">
        <v>67</v>
      </c>
      <c r="B68" s="56" t="s">
        <v>157</v>
      </c>
      <c r="C68" s="69" t="s">
        <v>77</v>
      </c>
      <c r="D68" s="57">
        <f aca="true" t="shared" si="12" ref="D68:D78">SUM(F68:AN68)-E68</f>
        <v>3</v>
      </c>
      <c r="E68" s="57">
        <f aca="true" t="shared" si="13" ref="E68:E78">J68+O68+T68+Y68+AD68+AI68+AN68</f>
        <v>4</v>
      </c>
      <c r="F68" s="34"/>
      <c r="G68" s="35"/>
      <c r="H68" s="35"/>
      <c r="I68" s="35"/>
      <c r="J68" s="38"/>
      <c r="K68" s="37"/>
      <c r="L68" s="35"/>
      <c r="M68" s="35"/>
      <c r="N68" s="35"/>
      <c r="O68" s="36"/>
      <c r="P68" s="37"/>
      <c r="Q68" s="35"/>
      <c r="R68" s="35"/>
      <c r="S68" s="35"/>
      <c r="T68" s="38"/>
      <c r="U68" s="34"/>
      <c r="V68" s="35"/>
      <c r="W68" s="35"/>
      <c r="X68" s="35"/>
      <c r="Y68" s="36"/>
      <c r="Z68" s="37"/>
      <c r="AA68" s="35"/>
      <c r="AB68" s="35"/>
      <c r="AC68" s="35"/>
      <c r="AD68" s="38"/>
      <c r="AE68" s="34">
        <v>2</v>
      </c>
      <c r="AF68" s="35">
        <v>0</v>
      </c>
      <c r="AG68" s="35">
        <v>1</v>
      </c>
      <c r="AH68" s="35" t="s">
        <v>29</v>
      </c>
      <c r="AI68" s="38">
        <v>4</v>
      </c>
      <c r="AJ68" s="34"/>
      <c r="AK68" s="35"/>
      <c r="AL68" s="35"/>
      <c r="AM68" s="35"/>
      <c r="AN68" s="38"/>
      <c r="AO68" s="167">
        <v>46</v>
      </c>
      <c r="AP68" s="81"/>
      <c r="AQ68" s="174"/>
      <c r="AR68" s="173" t="s">
        <v>76</v>
      </c>
    </row>
    <row r="69" spans="1:44" s="47" customFormat="1" ht="12.75" customHeight="1" thickBot="1">
      <c r="A69" s="6" t="s">
        <v>68</v>
      </c>
      <c r="B69" s="56" t="s">
        <v>158</v>
      </c>
      <c r="C69" s="69" t="s">
        <v>78</v>
      </c>
      <c r="D69" s="57">
        <f t="shared" si="12"/>
        <v>3</v>
      </c>
      <c r="E69" s="57">
        <f t="shared" si="13"/>
        <v>4</v>
      </c>
      <c r="F69" s="34"/>
      <c r="G69" s="35"/>
      <c r="H69" s="35"/>
      <c r="I69" s="35"/>
      <c r="J69" s="38"/>
      <c r="K69" s="37"/>
      <c r="L69" s="35"/>
      <c r="M69" s="35"/>
      <c r="N69" s="35"/>
      <c r="O69" s="36"/>
      <c r="P69" s="37"/>
      <c r="Q69" s="35"/>
      <c r="R69" s="35"/>
      <c r="S69" s="35"/>
      <c r="T69" s="38"/>
      <c r="U69" s="34"/>
      <c r="V69" s="35"/>
      <c r="W69" s="35"/>
      <c r="X69" s="35"/>
      <c r="Y69" s="36"/>
      <c r="Z69" s="37">
        <v>2</v>
      </c>
      <c r="AA69" s="35">
        <v>0</v>
      </c>
      <c r="AB69" s="35">
        <v>1</v>
      </c>
      <c r="AC69" s="35" t="s">
        <v>183</v>
      </c>
      <c r="AD69" s="38">
        <v>4</v>
      </c>
      <c r="AE69" s="34"/>
      <c r="AF69" s="35"/>
      <c r="AG69" s="35"/>
      <c r="AH69" s="35"/>
      <c r="AI69" s="38"/>
      <c r="AJ69" s="34"/>
      <c r="AK69" s="35"/>
      <c r="AL69" s="35"/>
      <c r="AM69" s="35"/>
      <c r="AN69" s="38"/>
      <c r="AO69" s="167">
        <v>37</v>
      </c>
      <c r="AP69" s="81"/>
      <c r="AQ69" s="174"/>
      <c r="AR69" s="173" t="s">
        <v>119</v>
      </c>
    </row>
    <row r="70" spans="1:44" s="47" customFormat="1" ht="12.75" customHeight="1" thickBot="1">
      <c r="A70" s="6" t="s">
        <v>69</v>
      </c>
      <c r="B70" s="56" t="s">
        <v>159</v>
      </c>
      <c r="C70" s="69" t="s">
        <v>79</v>
      </c>
      <c r="D70" s="57">
        <f t="shared" si="12"/>
        <v>3</v>
      </c>
      <c r="E70" s="57">
        <f t="shared" si="13"/>
        <v>4</v>
      </c>
      <c r="F70" s="34"/>
      <c r="G70" s="35"/>
      <c r="H70" s="35"/>
      <c r="I70" s="35"/>
      <c r="J70" s="38"/>
      <c r="K70" s="37"/>
      <c r="L70" s="35"/>
      <c r="M70" s="35"/>
      <c r="N70" s="35"/>
      <c r="O70" s="36"/>
      <c r="P70" s="37"/>
      <c r="Q70" s="35"/>
      <c r="R70" s="35"/>
      <c r="S70" s="35"/>
      <c r="T70" s="38"/>
      <c r="U70" s="34"/>
      <c r="V70" s="35"/>
      <c r="W70" s="35"/>
      <c r="X70" s="35"/>
      <c r="Y70" s="36"/>
      <c r="Z70" s="37"/>
      <c r="AA70" s="35"/>
      <c r="AB70" s="35"/>
      <c r="AC70" s="35"/>
      <c r="AD70" s="38"/>
      <c r="AE70" s="34">
        <v>2</v>
      </c>
      <c r="AF70" s="35">
        <v>0</v>
      </c>
      <c r="AG70" s="35">
        <v>1</v>
      </c>
      <c r="AH70" s="35" t="s">
        <v>29</v>
      </c>
      <c r="AI70" s="38">
        <v>4</v>
      </c>
      <c r="AJ70" s="34"/>
      <c r="AK70" s="35"/>
      <c r="AL70" s="35"/>
      <c r="AM70" s="35"/>
      <c r="AN70" s="38"/>
      <c r="AO70" s="169">
        <v>48</v>
      </c>
      <c r="AP70" s="81"/>
      <c r="AQ70" s="174"/>
      <c r="AR70" s="173" t="s">
        <v>78</v>
      </c>
    </row>
    <row r="71" spans="1:44" s="47" customFormat="1" ht="12.75" customHeight="1" thickBot="1">
      <c r="A71" s="6" t="s">
        <v>70</v>
      </c>
      <c r="B71" s="56" t="s">
        <v>175</v>
      </c>
      <c r="C71" s="69" t="s">
        <v>169</v>
      </c>
      <c r="D71" s="57">
        <f t="shared" si="12"/>
        <v>2</v>
      </c>
      <c r="E71" s="57">
        <f t="shared" si="13"/>
        <v>2</v>
      </c>
      <c r="F71" s="34"/>
      <c r="G71" s="35"/>
      <c r="H71" s="35"/>
      <c r="I71" s="35"/>
      <c r="J71" s="38"/>
      <c r="K71" s="37"/>
      <c r="L71" s="35"/>
      <c r="M71" s="35"/>
      <c r="N71" s="35"/>
      <c r="O71" s="36"/>
      <c r="P71" s="37"/>
      <c r="Q71" s="35"/>
      <c r="R71" s="35"/>
      <c r="S71" s="35"/>
      <c r="T71" s="38"/>
      <c r="U71" s="34"/>
      <c r="V71" s="35"/>
      <c r="W71" s="35"/>
      <c r="X71" s="35"/>
      <c r="Y71" s="36"/>
      <c r="Z71" s="37">
        <v>2</v>
      </c>
      <c r="AA71" s="35">
        <v>0</v>
      </c>
      <c r="AB71" s="35">
        <v>0</v>
      </c>
      <c r="AC71" s="35" t="s">
        <v>29</v>
      </c>
      <c r="AD71" s="38">
        <v>2</v>
      </c>
      <c r="AE71" s="34"/>
      <c r="AF71" s="35"/>
      <c r="AG71" s="35"/>
      <c r="AH71" s="35"/>
      <c r="AI71" s="38"/>
      <c r="AJ71" s="34"/>
      <c r="AK71" s="35"/>
      <c r="AL71" s="35"/>
      <c r="AM71" s="35"/>
      <c r="AN71" s="38"/>
      <c r="AO71" s="167">
        <v>15</v>
      </c>
      <c r="AP71" s="81"/>
      <c r="AQ71" s="174"/>
      <c r="AR71" s="173" t="s">
        <v>41</v>
      </c>
    </row>
    <row r="72" spans="1:44" s="47" customFormat="1" ht="12.75" customHeight="1" thickBot="1">
      <c r="A72" s="6" t="s">
        <v>71</v>
      </c>
      <c r="B72" s="56" t="s">
        <v>160</v>
      </c>
      <c r="C72" s="69" t="s">
        <v>80</v>
      </c>
      <c r="D72" s="57">
        <f t="shared" si="12"/>
        <v>2</v>
      </c>
      <c r="E72" s="57">
        <f t="shared" si="13"/>
        <v>3</v>
      </c>
      <c r="F72" s="34"/>
      <c r="G72" s="35"/>
      <c r="H72" s="35"/>
      <c r="I72" s="35"/>
      <c r="J72" s="38"/>
      <c r="K72" s="37"/>
      <c r="L72" s="35"/>
      <c r="M72" s="35"/>
      <c r="N72" s="35"/>
      <c r="O72" s="36"/>
      <c r="P72" s="37"/>
      <c r="Q72" s="35"/>
      <c r="R72" s="35"/>
      <c r="S72" s="35"/>
      <c r="T72" s="38"/>
      <c r="U72" s="34"/>
      <c r="V72" s="35"/>
      <c r="W72" s="35"/>
      <c r="X72" s="35"/>
      <c r="Y72" s="36"/>
      <c r="Z72" s="37">
        <v>1</v>
      </c>
      <c r="AA72" s="35">
        <v>0</v>
      </c>
      <c r="AB72" s="35">
        <v>1</v>
      </c>
      <c r="AC72" s="35" t="s">
        <v>183</v>
      </c>
      <c r="AD72" s="38">
        <v>3</v>
      </c>
      <c r="AE72" s="34"/>
      <c r="AF72" s="35"/>
      <c r="AG72" s="35"/>
      <c r="AH72" s="35"/>
      <c r="AI72" s="38"/>
      <c r="AJ72" s="34"/>
      <c r="AK72" s="35"/>
      <c r="AL72" s="35"/>
      <c r="AM72" s="35"/>
      <c r="AN72" s="38"/>
      <c r="AO72" s="167">
        <v>15</v>
      </c>
      <c r="AP72" s="81"/>
      <c r="AQ72" s="174"/>
      <c r="AR72" s="173" t="s">
        <v>41</v>
      </c>
    </row>
    <row r="73" spans="1:44" s="47" customFormat="1" ht="12.75" customHeight="1" thickBot="1">
      <c r="A73" s="6" t="s">
        <v>72</v>
      </c>
      <c r="B73" s="56" t="s">
        <v>161</v>
      </c>
      <c r="C73" s="69" t="s">
        <v>81</v>
      </c>
      <c r="D73" s="57">
        <f t="shared" si="12"/>
        <v>3</v>
      </c>
      <c r="E73" s="57">
        <f t="shared" si="13"/>
        <v>4</v>
      </c>
      <c r="F73" s="34"/>
      <c r="G73" s="35"/>
      <c r="H73" s="35"/>
      <c r="I73" s="35"/>
      <c r="J73" s="38"/>
      <c r="K73" s="37"/>
      <c r="L73" s="35"/>
      <c r="M73" s="35"/>
      <c r="N73" s="35"/>
      <c r="O73" s="36"/>
      <c r="P73" s="37"/>
      <c r="Q73" s="35"/>
      <c r="R73" s="35"/>
      <c r="S73" s="35"/>
      <c r="T73" s="38"/>
      <c r="U73" s="34"/>
      <c r="V73" s="35"/>
      <c r="W73" s="35"/>
      <c r="X73" s="35"/>
      <c r="Y73" s="36"/>
      <c r="Z73" s="37"/>
      <c r="AA73" s="35"/>
      <c r="AB73" s="35"/>
      <c r="AC73" s="35"/>
      <c r="AD73" s="38"/>
      <c r="AE73" s="34">
        <v>2</v>
      </c>
      <c r="AF73" s="35">
        <v>0</v>
      </c>
      <c r="AG73" s="35">
        <v>1</v>
      </c>
      <c r="AH73" s="35" t="s">
        <v>183</v>
      </c>
      <c r="AI73" s="38">
        <v>4</v>
      </c>
      <c r="AJ73" s="34"/>
      <c r="AK73" s="35"/>
      <c r="AL73" s="35"/>
      <c r="AM73" s="35"/>
      <c r="AN73" s="38"/>
      <c r="AO73" s="167">
        <v>51</v>
      </c>
      <c r="AP73" s="81"/>
      <c r="AQ73" s="174"/>
      <c r="AR73" s="173" t="s">
        <v>80</v>
      </c>
    </row>
    <row r="74" spans="1:44" s="47" customFormat="1" ht="12.75" customHeight="1" thickBot="1">
      <c r="A74" s="6" t="s">
        <v>98</v>
      </c>
      <c r="B74" s="56" t="s">
        <v>162</v>
      </c>
      <c r="C74" s="69" t="s">
        <v>82</v>
      </c>
      <c r="D74" s="57">
        <f t="shared" si="12"/>
        <v>3</v>
      </c>
      <c r="E74" s="57">
        <f t="shared" si="13"/>
        <v>4</v>
      </c>
      <c r="F74" s="34"/>
      <c r="G74" s="35"/>
      <c r="H74" s="35"/>
      <c r="I74" s="35"/>
      <c r="J74" s="38"/>
      <c r="K74" s="37"/>
      <c r="L74" s="35"/>
      <c r="M74" s="35"/>
      <c r="N74" s="35"/>
      <c r="O74" s="36"/>
      <c r="P74" s="37"/>
      <c r="Q74" s="35"/>
      <c r="R74" s="35"/>
      <c r="S74" s="35"/>
      <c r="T74" s="38"/>
      <c r="U74" s="34"/>
      <c r="V74" s="35"/>
      <c r="W74" s="35"/>
      <c r="X74" s="35"/>
      <c r="Y74" s="36"/>
      <c r="Z74" s="37"/>
      <c r="AA74" s="35"/>
      <c r="AB74" s="35"/>
      <c r="AC74" s="35"/>
      <c r="AD74" s="38"/>
      <c r="AE74" s="34">
        <v>2</v>
      </c>
      <c r="AF74" s="35">
        <v>0</v>
      </c>
      <c r="AG74" s="35">
        <v>1</v>
      </c>
      <c r="AH74" s="35" t="s">
        <v>183</v>
      </c>
      <c r="AI74" s="38">
        <v>4</v>
      </c>
      <c r="AJ74" s="34"/>
      <c r="AK74" s="35"/>
      <c r="AL74" s="35"/>
      <c r="AM74" s="35"/>
      <c r="AN74" s="38"/>
      <c r="AO74" s="41"/>
      <c r="AP74" s="81"/>
      <c r="AQ74" s="174"/>
      <c r="AR74" s="175"/>
    </row>
    <row r="75" spans="1:44" s="47" customFormat="1" ht="12.75" customHeight="1" thickBot="1">
      <c r="A75" s="6" t="s">
        <v>99</v>
      </c>
      <c r="B75" s="56" t="s">
        <v>163</v>
      </c>
      <c r="C75" s="69" t="s">
        <v>83</v>
      </c>
      <c r="D75" s="57">
        <f t="shared" si="12"/>
        <v>2</v>
      </c>
      <c r="E75" s="57">
        <f t="shared" si="13"/>
        <v>3</v>
      </c>
      <c r="F75" s="34"/>
      <c r="G75" s="35"/>
      <c r="H75" s="35"/>
      <c r="I75" s="35"/>
      <c r="J75" s="38"/>
      <c r="K75" s="37"/>
      <c r="L75" s="35"/>
      <c r="M75" s="35"/>
      <c r="N75" s="35"/>
      <c r="O75" s="36"/>
      <c r="P75" s="37"/>
      <c r="Q75" s="35"/>
      <c r="R75" s="35"/>
      <c r="S75" s="35"/>
      <c r="T75" s="38"/>
      <c r="U75" s="34"/>
      <c r="V75" s="35"/>
      <c r="W75" s="35"/>
      <c r="X75" s="35"/>
      <c r="Y75" s="36"/>
      <c r="Z75" s="37"/>
      <c r="AA75" s="35"/>
      <c r="AB75" s="35"/>
      <c r="AC75" s="35"/>
      <c r="AD75" s="38"/>
      <c r="AE75" s="34">
        <v>2</v>
      </c>
      <c r="AF75" s="35">
        <v>0</v>
      </c>
      <c r="AG75" s="35">
        <v>0</v>
      </c>
      <c r="AH75" s="35" t="s">
        <v>29</v>
      </c>
      <c r="AI75" s="38">
        <v>3</v>
      </c>
      <c r="AJ75" s="34"/>
      <c r="AK75" s="35"/>
      <c r="AL75" s="35"/>
      <c r="AM75" s="35"/>
      <c r="AN75" s="38"/>
      <c r="AO75" s="167">
        <v>11</v>
      </c>
      <c r="AP75" s="81"/>
      <c r="AQ75" s="174"/>
      <c r="AR75" s="173" t="s">
        <v>38</v>
      </c>
    </row>
    <row r="76" spans="1:44" s="47" customFormat="1" ht="12.75" customHeight="1" thickBot="1">
      <c r="A76" s="132" t="s">
        <v>73</v>
      </c>
      <c r="B76" s="83" t="s">
        <v>164</v>
      </c>
      <c r="C76" s="83" t="s">
        <v>91</v>
      </c>
      <c r="D76" s="57">
        <f t="shared" si="12"/>
        <v>2</v>
      </c>
      <c r="E76" s="57">
        <f t="shared" si="13"/>
        <v>3</v>
      </c>
      <c r="F76" s="34"/>
      <c r="G76" s="35"/>
      <c r="H76" s="35"/>
      <c r="I76" s="35"/>
      <c r="J76" s="38"/>
      <c r="K76" s="37"/>
      <c r="L76" s="35"/>
      <c r="M76" s="35"/>
      <c r="N76" s="35"/>
      <c r="O76" s="36"/>
      <c r="P76" s="37"/>
      <c r="Q76" s="35"/>
      <c r="R76" s="35"/>
      <c r="S76" s="35"/>
      <c r="T76" s="38"/>
      <c r="U76" s="34"/>
      <c r="V76" s="35"/>
      <c r="W76" s="35"/>
      <c r="X76" s="35"/>
      <c r="Y76" s="36"/>
      <c r="Z76" s="37">
        <v>2</v>
      </c>
      <c r="AA76" s="35">
        <v>0</v>
      </c>
      <c r="AB76" s="35">
        <v>0</v>
      </c>
      <c r="AC76" s="35" t="s">
        <v>29</v>
      </c>
      <c r="AD76" s="38">
        <v>3</v>
      </c>
      <c r="AE76" s="34"/>
      <c r="AF76" s="35"/>
      <c r="AG76" s="35"/>
      <c r="AH76" s="35"/>
      <c r="AI76" s="38"/>
      <c r="AJ76" s="34"/>
      <c r="AK76" s="35"/>
      <c r="AL76" s="35"/>
      <c r="AM76" s="35"/>
      <c r="AN76" s="38"/>
      <c r="AO76" s="41">
        <v>15</v>
      </c>
      <c r="AP76" s="81"/>
      <c r="AQ76" s="174"/>
      <c r="AR76" s="173" t="s">
        <v>41</v>
      </c>
    </row>
    <row r="77" spans="1:44" s="47" customFormat="1" ht="12.75" customHeight="1" thickBot="1">
      <c r="A77" s="6" t="s">
        <v>100</v>
      </c>
      <c r="B77" s="133" t="s">
        <v>165</v>
      </c>
      <c r="C77" s="133" t="s">
        <v>84</v>
      </c>
      <c r="D77" s="134">
        <f>SUM(F77:AN77)-E77</f>
        <v>3</v>
      </c>
      <c r="E77" s="134">
        <f>J77+O77+T77+Y77+AD77+AI77+AN77</f>
        <v>6</v>
      </c>
      <c r="F77" s="34"/>
      <c r="G77" s="35"/>
      <c r="H77" s="35"/>
      <c r="I77" s="35"/>
      <c r="J77" s="38"/>
      <c r="K77" s="37"/>
      <c r="L77" s="35"/>
      <c r="M77" s="35"/>
      <c r="N77" s="35"/>
      <c r="O77" s="36"/>
      <c r="P77" s="37"/>
      <c r="Q77" s="35"/>
      <c r="R77" s="35"/>
      <c r="S77" s="35"/>
      <c r="T77" s="38"/>
      <c r="U77" s="34"/>
      <c r="V77" s="35"/>
      <c r="W77" s="35"/>
      <c r="X77" s="35"/>
      <c r="Y77" s="36"/>
      <c r="Z77" s="37"/>
      <c r="AA77" s="35"/>
      <c r="AB77" s="35"/>
      <c r="AC77" s="35"/>
      <c r="AD77" s="38"/>
      <c r="AE77" s="34"/>
      <c r="AF77" s="35"/>
      <c r="AG77" s="35"/>
      <c r="AH77" s="35"/>
      <c r="AI77" s="38"/>
      <c r="AJ77" s="34">
        <v>0</v>
      </c>
      <c r="AK77" s="35">
        <v>0</v>
      </c>
      <c r="AL77" s="35">
        <v>3</v>
      </c>
      <c r="AM77" s="35" t="s">
        <v>183</v>
      </c>
      <c r="AN77" s="38">
        <v>6</v>
      </c>
      <c r="AO77" s="41"/>
      <c r="AP77" s="81"/>
      <c r="AQ77" s="174"/>
      <c r="AR77" s="175"/>
    </row>
    <row r="78" spans="1:44" s="260" customFormat="1" ht="39.75" customHeight="1" thickBot="1">
      <c r="A78" s="250" t="s">
        <v>101</v>
      </c>
      <c r="B78" s="261" t="s">
        <v>179</v>
      </c>
      <c r="C78" s="251" t="s">
        <v>60</v>
      </c>
      <c r="D78" s="151">
        <f t="shared" si="12"/>
        <v>12</v>
      </c>
      <c r="E78" s="151">
        <f t="shared" si="13"/>
        <v>15</v>
      </c>
      <c r="F78" s="252"/>
      <c r="G78" s="253"/>
      <c r="H78" s="253"/>
      <c r="I78" s="253"/>
      <c r="J78" s="254"/>
      <c r="K78" s="255"/>
      <c r="L78" s="253"/>
      <c r="M78" s="253"/>
      <c r="N78" s="253"/>
      <c r="O78" s="256"/>
      <c r="P78" s="255"/>
      <c r="Q78" s="253"/>
      <c r="R78" s="253"/>
      <c r="S78" s="253"/>
      <c r="T78" s="254"/>
      <c r="U78" s="252"/>
      <c r="V78" s="253"/>
      <c r="W78" s="253"/>
      <c r="X78" s="253"/>
      <c r="Y78" s="256"/>
      <c r="Z78" s="255"/>
      <c r="AA78" s="253"/>
      <c r="AB78" s="253"/>
      <c r="AC78" s="253"/>
      <c r="AD78" s="254"/>
      <c r="AE78" s="152"/>
      <c r="AF78" s="153"/>
      <c r="AG78" s="153"/>
      <c r="AH78" s="153"/>
      <c r="AI78" s="156"/>
      <c r="AJ78" s="152">
        <v>0</v>
      </c>
      <c r="AK78" s="153">
        <v>12</v>
      </c>
      <c r="AL78" s="153">
        <v>0</v>
      </c>
      <c r="AM78" s="153" t="s">
        <v>184</v>
      </c>
      <c r="AN78" s="156">
        <v>15</v>
      </c>
      <c r="AO78" s="257">
        <v>21</v>
      </c>
      <c r="AP78" s="168">
        <v>31</v>
      </c>
      <c r="AQ78" s="258">
        <v>49</v>
      </c>
      <c r="AR78" s="259" t="s">
        <v>174</v>
      </c>
    </row>
    <row r="79" spans="1:43" ht="12.75" customHeight="1" thickBot="1">
      <c r="A79" s="185"/>
      <c r="B79" s="186"/>
      <c r="C79" s="187"/>
      <c r="D79" s="84"/>
      <c r="E79" s="188"/>
      <c r="F79" s="189"/>
      <c r="G79" s="190"/>
      <c r="H79" s="190"/>
      <c r="I79" s="190"/>
      <c r="J79" s="191"/>
      <c r="K79" s="189"/>
      <c r="L79" s="190"/>
      <c r="M79" s="190"/>
      <c r="N79" s="190"/>
      <c r="O79" s="192"/>
      <c r="P79" s="189"/>
      <c r="Q79" s="190"/>
      <c r="R79" s="190"/>
      <c r="S79" s="190"/>
      <c r="T79" s="191"/>
      <c r="U79" s="45"/>
      <c r="V79" s="190"/>
      <c r="W79" s="190"/>
      <c r="X79" s="190"/>
      <c r="Y79" s="192"/>
      <c r="Z79" s="189"/>
      <c r="AA79" s="190"/>
      <c r="AB79" s="190"/>
      <c r="AC79" s="190"/>
      <c r="AD79" s="191"/>
      <c r="AE79" s="45"/>
      <c r="AF79" s="190"/>
      <c r="AG79" s="190"/>
      <c r="AH79" s="190"/>
      <c r="AI79" s="191"/>
      <c r="AJ79" s="45"/>
      <c r="AK79" s="190"/>
      <c r="AL79" s="190"/>
      <c r="AM79" s="190"/>
      <c r="AN79" s="191"/>
      <c r="AO79" s="193"/>
      <c r="AP79" s="194"/>
      <c r="AQ79" s="194"/>
    </row>
    <row r="80" spans="1:42" ht="12.75" customHeight="1" thickBot="1">
      <c r="A80" s="356" t="s">
        <v>61</v>
      </c>
      <c r="B80" s="357"/>
      <c r="C80" s="358"/>
      <c r="D80" s="195">
        <f>D64+D54</f>
        <v>166</v>
      </c>
      <c r="E80" s="195">
        <f>E64+E54</f>
        <v>210</v>
      </c>
      <c r="F80" s="195">
        <f>F64+F54</f>
        <v>15</v>
      </c>
      <c r="G80" s="195">
        <f aca="true" t="shared" si="14" ref="G80:AN80">G64+G54</f>
        <v>7</v>
      </c>
      <c r="H80" s="195">
        <f t="shared" si="14"/>
        <v>2</v>
      </c>
      <c r="I80" s="195"/>
      <c r="J80" s="195">
        <f t="shared" si="14"/>
        <v>30</v>
      </c>
      <c r="K80" s="195">
        <f t="shared" si="14"/>
        <v>15</v>
      </c>
      <c r="L80" s="195">
        <f t="shared" si="14"/>
        <v>5</v>
      </c>
      <c r="M80" s="195">
        <f t="shared" si="14"/>
        <v>6</v>
      </c>
      <c r="N80" s="195"/>
      <c r="O80" s="195">
        <f t="shared" si="14"/>
        <v>30</v>
      </c>
      <c r="P80" s="195">
        <f t="shared" si="14"/>
        <v>17</v>
      </c>
      <c r="Q80" s="195">
        <f t="shared" si="14"/>
        <v>2</v>
      </c>
      <c r="R80" s="195">
        <f t="shared" si="14"/>
        <v>6</v>
      </c>
      <c r="S80" s="195"/>
      <c r="T80" s="195">
        <f t="shared" si="14"/>
        <v>33</v>
      </c>
      <c r="U80" s="195">
        <f t="shared" si="14"/>
        <v>18</v>
      </c>
      <c r="V80" s="195">
        <f t="shared" si="14"/>
        <v>2</v>
      </c>
      <c r="W80" s="195">
        <f t="shared" si="14"/>
        <v>4</v>
      </c>
      <c r="X80" s="195"/>
      <c r="Y80" s="195">
        <f t="shared" si="14"/>
        <v>30</v>
      </c>
      <c r="Z80" s="195">
        <f t="shared" si="14"/>
        <v>18</v>
      </c>
      <c r="AA80" s="195">
        <f t="shared" si="14"/>
        <v>1</v>
      </c>
      <c r="AB80" s="195">
        <f t="shared" si="14"/>
        <v>6</v>
      </c>
      <c r="AC80" s="195"/>
      <c r="AD80" s="171">
        <f t="shared" si="14"/>
        <v>31</v>
      </c>
      <c r="AE80" s="195">
        <f t="shared" si="14"/>
        <v>15</v>
      </c>
      <c r="AF80" s="195">
        <f t="shared" si="14"/>
        <v>1</v>
      </c>
      <c r="AG80" s="195">
        <f t="shared" si="14"/>
        <v>5</v>
      </c>
      <c r="AH80" s="195"/>
      <c r="AI80" s="195">
        <f t="shared" si="14"/>
        <v>27</v>
      </c>
      <c r="AJ80" s="195">
        <f t="shared" si="14"/>
        <v>4</v>
      </c>
      <c r="AK80" s="195">
        <f t="shared" si="14"/>
        <v>12</v>
      </c>
      <c r="AL80" s="195">
        <f t="shared" si="14"/>
        <v>5</v>
      </c>
      <c r="AM80" s="195"/>
      <c r="AN80" s="195">
        <f t="shared" si="14"/>
        <v>29</v>
      </c>
      <c r="AO80" s="4"/>
      <c r="AP80" s="4"/>
    </row>
    <row r="81" spans="1:42" ht="12.75" customHeight="1">
      <c r="A81" s="101"/>
      <c r="B81" s="196"/>
      <c r="C81" s="197" t="s">
        <v>23</v>
      </c>
      <c r="D81" s="112"/>
      <c r="E81" s="112">
        <f>J80+O80+T80+Y80+AD80+AI80+AN80</f>
        <v>210</v>
      </c>
      <c r="F81" s="112"/>
      <c r="G81" s="112"/>
      <c r="H81" s="112"/>
      <c r="I81" s="112">
        <f>I55+COUNTIF(I65:I79,"s")</f>
        <v>0</v>
      </c>
      <c r="J81" s="112"/>
      <c r="K81" s="112"/>
      <c r="L81" s="112"/>
      <c r="M81" s="112"/>
      <c r="N81" s="112">
        <f>N55+COUNTIF(N65:N79,"s")</f>
        <v>0</v>
      </c>
      <c r="O81" s="112"/>
      <c r="P81" s="112"/>
      <c r="Q81" s="112"/>
      <c r="R81" s="112"/>
      <c r="S81" s="112">
        <f>S55+COUNTIF(S65:S79,"s")</f>
        <v>0</v>
      </c>
      <c r="T81" s="112"/>
      <c r="U81" s="112"/>
      <c r="V81" s="112"/>
      <c r="W81" s="112"/>
      <c r="X81" s="112">
        <f>X55+COUNTIF(X65:X79,"s")</f>
        <v>0</v>
      </c>
      <c r="Y81" s="112"/>
      <c r="Z81" s="112"/>
      <c r="AA81" s="112"/>
      <c r="AB81" s="112"/>
      <c r="AC81" s="112">
        <f>AC55+COUNTIF(AC65:AC79,"s")</f>
        <v>0</v>
      </c>
      <c r="AD81" s="112"/>
      <c r="AE81" s="112"/>
      <c r="AF81" s="112"/>
      <c r="AG81" s="112"/>
      <c r="AH81" s="112">
        <f>AH55+COUNTIF(AH65:AH79,"s")</f>
        <v>0</v>
      </c>
      <c r="AI81" s="112"/>
      <c r="AJ81" s="112"/>
      <c r="AK81" s="112"/>
      <c r="AL81" s="112"/>
      <c r="AM81" s="112">
        <f>AM54+COUNTIF(AM65:AM79,"s")</f>
        <v>0</v>
      </c>
      <c r="AN81" s="111"/>
      <c r="AO81" s="4"/>
      <c r="AP81" s="4"/>
    </row>
    <row r="82" spans="1:42" ht="12.75" customHeight="1">
      <c r="A82" s="17"/>
      <c r="B82" s="198"/>
      <c r="C82" s="199" t="s">
        <v>24</v>
      </c>
      <c r="D82" s="116"/>
      <c r="E82" s="116"/>
      <c r="F82" s="116"/>
      <c r="G82" s="116"/>
      <c r="H82" s="116"/>
      <c r="I82" s="116">
        <f>I56+COUNTIF(I65:I79,"v")</f>
        <v>4</v>
      </c>
      <c r="J82" s="116"/>
      <c r="K82" s="116"/>
      <c r="L82" s="116"/>
      <c r="M82" s="116"/>
      <c r="N82" s="116">
        <f>N56+COUNTIF(N65:N79,"v")</f>
        <v>5</v>
      </c>
      <c r="O82" s="116"/>
      <c r="P82" s="116"/>
      <c r="Q82" s="116"/>
      <c r="R82" s="116"/>
      <c r="S82" s="116">
        <f>S56+COUNTIF(S65:S79,"v")</f>
        <v>5</v>
      </c>
      <c r="T82" s="116"/>
      <c r="U82" s="116"/>
      <c r="V82" s="116"/>
      <c r="W82" s="116"/>
      <c r="X82" s="116">
        <f>X56+COUNTIF(X65:X79,"v")</f>
        <v>4</v>
      </c>
      <c r="Y82" s="116"/>
      <c r="Z82" s="116"/>
      <c r="AA82" s="116"/>
      <c r="AB82" s="116"/>
      <c r="AC82" s="116">
        <f>AC56+COUNTIF(AC65:AC79,"v")</f>
        <v>5</v>
      </c>
      <c r="AD82" s="116"/>
      <c r="AE82" s="116"/>
      <c r="AF82" s="116"/>
      <c r="AG82" s="116"/>
      <c r="AH82" s="116">
        <f>AH56+COUNTIF(AH65:AH79,"v")</f>
        <v>5</v>
      </c>
      <c r="AI82" s="116"/>
      <c r="AJ82" s="116"/>
      <c r="AK82" s="116"/>
      <c r="AL82" s="116"/>
      <c r="AM82" s="116">
        <f>AM56+COUNTIF(AM65:AM79,"v")</f>
        <v>0</v>
      </c>
      <c r="AN82" s="115"/>
      <c r="AO82" s="4"/>
      <c r="AP82" s="4"/>
    </row>
    <row r="83" spans="1:42" ht="12.75" customHeight="1">
      <c r="A83" s="17"/>
      <c r="B83" s="198"/>
      <c r="C83" s="113" t="s">
        <v>182</v>
      </c>
      <c r="D83" s="116"/>
      <c r="E83" s="116"/>
      <c r="F83" s="116"/>
      <c r="G83" s="116"/>
      <c r="H83" s="116"/>
      <c r="I83" s="116">
        <f>I57+COUNTIF(I65:I79,"é")</f>
        <v>3</v>
      </c>
      <c r="J83" s="116"/>
      <c r="K83" s="116"/>
      <c r="L83" s="116"/>
      <c r="M83" s="116"/>
      <c r="N83" s="116">
        <f>N57+COUNTIF(N65:N79,"é")</f>
        <v>3</v>
      </c>
      <c r="O83" s="116"/>
      <c r="P83" s="116"/>
      <c r="Q83" s="116"/>
      <c r="R83" s="116"/>
      <c r="S83" s="116">
        <f>S57+COUNTIF(S65:S79,"é")</f>
        <v>3</v>
      </c>
      <c r="T83" s="116"/>
      <c r="U83" s="116"/>
      <c r="V83" s="116"/>
      <c r="W83" s="116"/>
      <c r="X83" s="116">
        <f>X57+COUNTIF(X65:X79,"é")</f>
        <v>4</v>
      </c>
      <c r="Y83" s="116"/>
      <c r="Z83" s="116"/>
      <c r="AA83" s="116"/>
      <c r="AB83" s="116"/>
      <c r="AC83" s="116">
        <f>AC57+COUNTIF(AC65:AC79,"é")</f>
        <v>5</v>
      </c>
      <c r="AD83" s="116"/>
      <c r="AE83" s="116"/>
      <c r="AF83" s="116"/>
      <c r="AG83" s="116"/>
      <c r="AH83" s="116">
        <f>AH57+COUNTIF(AH65:AH79,"é")</f>
        <v>3</v>
      </c>
      <c r="AI83" s="116"/>
      <c r="AJ83" s="116"/>
      <c r="AK83" s="116"/>
      <c r="AL83" s="116"/>
      <c r="AM83" s="116">
        <f>AM57+COUNTIF(AM65:AM79,"é")</f>
        <v>4</v>
      </c>
      <c r="AN83" s="115"/>
      <c r="AO83" s="4"/>
      <c r="AP83" s="4"/>
    </row>
    <row r="84" spans="1:42" ht="12.75" customHeight="1" thickBot="1">
      <c r="A84" s="17"/>
      <c r="B84" s="198"/>
      <c r="C84" s="200" t="s">
        <v>32</v>
      </c>
      <c r="D84" s="120"/>
      <c r="E84" s="120"/>
      <c r="F84" s="120"/>
      <c r="G84" s="120"/>
      <c r="H84" s="120"/>
      <c r="I84" s="120">
        <f>I58+COUNTIF(I65:I79,"e")</f>
        <v>0</v>
      </c>
      <c r="J84" s="120"/>
      <c r="K84" s="120"/>
      <c r="L84" s="120"/>
      <c r="M84" s="120"/>
      <c r="N84" s="120">
        <f>N58+COUNTIF(N65:N79,"e")</f>
        <v>0</v>
      </c>
      <c r="O84" s="120"/>
      <c r="P84" s="120"/>
      <c r="Q84" s="120"/>
      <c r="R84" s="120"/>
      <c r="S84" s="120">
        <f>S58+COUNTIF(S65:S79,"e")</f>
        <v>0</v>
      </c>
      <c r="T84" s="120"/>
      <c r="U84" s="120"/>
      <c r="V84" s="120"/>
      <c r="W84" s="120"/>
      <c r="X84" s="120">
        <f>X58+COUNTIF(X65:X79,"e")</f>
        <v>0</v>
      </c>
      <c r="Y84" s="120"/>
      <c r="Z84" s="120"/>
      <c r="AA84" s="120"/>
      <c r="AB84" s="120"/>
      <c r="AC84" s="120">
        <f>AC58+COUNTIF(AC65:AC79,"e")</f>
        <v>0</v>
      </c>
      <c r="AD84" s="120"/>
      <c r="AE84" s="120"/>
      <c r="AF84" s="120"/>
      <c r="AG84" s="120"/>
      <c r="AH84" s="120">
        <f>AH58+COUNTIF(AH65:AH79,"e")</f>
        <v>0</v>
      </c>
      <c r="AI84" s="120"/>
      <c r="AJ84" s="120"/>
      <c r="AK84" s="120"/>
      <c r="AL84" s="120"/>
      <c r="AM84" s="120">
        <f>AM58+COUNTIF(AM65:AM79,"e")</f>
        <v>0</v>
      </c>
      <c r="AN84" s="119"/>
      <c r="AO84" s="4"/>
      <c r="AP84" s="4"/>
    </row>
    <row r="85" spans="1:42" ht="12.75" customHeight="1" thickBot="1">
      <c r="A85" s="201"/>
      <c r="B85" s="139">
        <f>D80*15</f>
        <v>2490</v>
      </c>
      <c r="C85" s="202" t="s">
        <v>62</v>
      </c>
      <c r="D85" s="203"/>
      <c r="E85" s="203"/>
      <c r="F85" s="203">
        <f>SUM(F80:H80)</f>
        <v>24</v>
      </c>
      <c r="G85" s="203"/>
      <c r="H85" s="203"/>
      <c r="I85" s="203"/>
      <c r="J85" s="203"/>
      <c r="K85" s="203">
        <f>SUM(K80:M80)</f>
        <v>26</v>
      </c>
      <c r="L85" s="203"/>
      <c r="M85" s="203"/>
      <c r="N85" s="203"/>
      <c r="O85" s="203"/>
      <c r="P85" s="203">
        <f>SUM(P80:R80)</f>
        <v>25</v>
      </c>
      <c r="Q85" s="203"/>
      <c r="R85" s="203"/>
      <c r="S85" s="203"/>
      <c r="T85" s="203"/>
      <c r="U85" s="203">
        <f>SUM(U80:W80)</f>
        <v>24</v>
      </c>
      <c r="V85" s="203"/>
      <c r="W85" s="203"/>
      <c r="X85" s="203"/>
      <c r="Y85" s="203"/>
      <c r="Z85" s="203">
        <f>SUM(Z80:AB80)</f>
        <v>25</v>
      </c>
      <c r="AA85" s="203"/>
      <c r="AB85" s="203"/>
      <c r="AC85" s="203"/>
      <c r="AD85" s="203"/>
      <c r="AE85" s="203">
        <f>SUM(AE80:AG80)</f>
        <v>21</v>
      </c>
      <c r="AF85" s="203"/>
      <c r="AG85" s="203"/>
      <c r="AH85" s="203"/>
      <c r="AI85" s="203"/>
      <c r="AJ85" s="203">
        <f>SUM(AJ80:AL80)</f>
        <v>21</v>
      </c>
      <c r="AK85" s="203"/>
      <c r="AL85" s="203"/>
      <c r="AM85" s="203"/>
      <c r="AN85" s="204"/>
      <c r="AO85" s="15"/>
      <c r="AP85" s="15"/>
    </row>
    <row r="86" spans="1:42" ht="12.75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4" s="2" customFormat="1" ht="12.75" customHeight="1" thickBot="1">
      <c r="A87" s="319" t="s">
        <v>93</v>
      </c>
      <c r="B87" s="320"/>
      <c r="C87" s="320"/>
      <c r="D87" s="57">
        <f>SUM(D88:D92)</f>
        <v>6</v>
      </c>
      <c r="E87" s="57">
        <f>SUM(E88:E92)</f>
        <v>2</v>
      </c>
      <c r="F87" s="76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9"/>
      <c r="AQ87" s="44"/>
      <c r="AR87" s="15"/>
    </row>
    <row r="88" spans="1:44" s="2" customFormat="1" ht="12.75" customHeight="1" thickBot="1">
      <c r="A88" s="6" t="s">
        <v>102</v>
      </c>
      <c r="B88" s="85" t="s">
        <v>186</v>
      </c>
      <c r="C88" s="205" t="s">
        <v>95</v>
      </c>
      <c r="D88" s="206">
        <f>SUM(F88:AN88)-E88</f>
        <v>2</v>
      </c>
      <c r="E88" s="206">
        <f>J88+O88+T88+Y88+AD88+AI88+AN88</f>
        <v>0</v>
      </c>
      <c r="F88" s="32"/>
      <c r="G88" s="30"/>
      <c r="H88" s="166"/>
      <c r="I88" s="30"/>
      <c r="J88" s="88"/>
      <c r="K88" s="207">
        <v>0</v>
      </c>
      <c r="L88" s="29">
        <v>2</v>
      </c>
      <c r="M88" s="166">
        <v>0</v>
      </c>
      <c r="N88" s="30" t="s">
        <v>96</v>
      </c>
      <c r="O88" s="88">
        <v>0</v>
      </c>
      <c r="P88" s="32"/>
      <c r="Q88" s="30"/>
      <c r="R88" s="166"/>
      <c r="S88" s="30"/>
      <c r="T88" s="88"/>
      <c r="U88" s="37"/>
      <c r="V88" s="35"/>
      <c r="W88" s="35"/>
      <c r="X88" s="35"/>
      <c r="Y88" s="38"/>
      <c r="Z88" s="34"/>
      <c r="AA88" s="35"/>
      <c r="AB88" s="35"/>
      <c r="AC88" s="35"/>
      <c r="AD88" s="36"/>
      <c r="AE88" s="37"/>
      <c r="AF88" s="35"/>
      <c r="AG88" s="35"/>
      <c r="AH88" s="35"/>
      <c r="AI88" s="38"/>
      <c r="AJ88" s="37"/>
      <c r="AK88" s="35"/>
      <c r="AL88" s="35"/>
      <c r="AM88" s="35"/>
      <c r="AN88" s="38"/>
      <c r="AO88" s="130"/>
      <c r="AP88" s="208"/>
      <c r="AQ88" s="209"/>
      <c r="AR88" s="15"/>
    </row>
    <row r="89" spans="1:44" s="2" customFormat="1" ht="12.75" customHeight="1" thickBot="1">
      <c r="A89" s="6" t="s">
        <v>103</v>
      </c>
      <c r="B89" s="85" t="s">
        <v>186</v>
      </c>
      <c r="C89" s="186" t="s">
        <v>97</v>
      </c>
      <c r="D89" s="206">
        <f>SUM(F89:AN89)-E89</f>
        <v>2</v>
      </c>
      <c r="E89" s="206">
        <f>J89+O89+T89+Y89+AD89+AI89+AN89</f>
        <v>0</v>
      </c>
      <c r="F89" s="32"/>
      <c r="G89" s="30"/>
      <c r="H89" s="166"/>
      <c r="I89" s="30"/>
      <c r="J89" s="88"/>
      <c r="K89" s="207"/>
      <c r="L89" s="35"/>
      <c r="M89" s="34"/>
      <c r="N89" s="30"/>
      <c r="O89" s="88"/>
      <c r="P89" s="32">
        <v>0</v>
      </c>
      <c r="Q89" s="30">
        <v>2</v>
      </c>
      <c r="R89" s="166">
        <v>0</v>
      </c>
      <c r="S89" s="30" t="s">
        <v>96</v>
      </c>
      <c r="T89" s="88">
        <v>0</v>
      </c>
      <c r="U89" s="37"/>
      <c r="V89" s="35"/>
      <c r="W89" s="35"/>
      <c r="X89" s="35"/>
      <c r="Y89" s="38"/>
      <c r="Z89" s="34"/>
      <c r="AA89" s="35"/>
      <c r="AB89" s="35"/>
      <c r="AC89" s="35"/>
      <c r="AD89" s="41"/>
      <c r="AE89" s="37"/>
      <c r="AF89" s="35"/>
      <c r="AG89" s="35"/>
      <c r="AH89" s="35"/>
      <c r="AI89" s="38"/>
      <c r="AJ89" s="37"/>
      <c r="AK89" s="35"/>
      <c r="AL89" s="35"/>
      <c r="AM89" s="35"/>
      <c r="AN89" s="38"/>
      <c r="AO89" s="37"/>
      <c r="AP89" s="210"/>
      <c r="AQ89" s="209"/>
      <c r="AR89" s="15"/>
    </row>
    <row r="90" spans="1:44" s="2" customFormat="1" ht="12.75" customHeight="1" thickBot="1">
      <c r="A90" s="55" t="s">
        <v>104</v>
      </c>
      <c r="B90" s="269" t="s">
        <v>187</v>
      </c>
      <c r="C90" s="270" t="s">
        <v>188</v>
      </c>
      <c r="D90" s="271">
        <v>2</v>
      </c>
      <c r="E90" s="271">
        <v>2</v>
      </c>
      <c r="F90" s="272"/>
      <c r="G90" s="273"/>
      <c r="H90" s="273"/>
      <c r="I90" s="273"/>
      <c r="J90" s="274"/>
      <c r="K90" s="272"/>
      <c r="L90" s="273"/>
      <c r="M90" s="273"/>
      <c r="N90" s="273"/>
      <c r="O90" s="274"/>
      <c r="U90" s="37"/>
      <c r="V90" s="35"/>
      <c r="W90" s="35"/>
      <c r="X90" s="35"/>
      <c r="Y90" s="38"/>
      <c r="Z90" s="37">
        <v>0</v>
      </c>
      <c r="AA90" s="35">
        <v>2</v>
      </c>
      <c r="AB90" s="35">
        <v>0</v>
      </c>
      <c r="AC90" s="35" t="s">
        <v>183</v>
      </c>
      <c r="AD90" s="41">
        <v>2</v>
      </c>
      <c r="AE90" s="37"/>
      <c r="AF90" s="35"/>
      <c r="AG90" s="35"/>
      <c r="AH90" s="35"/>
      <c r="AI90" s="38"/>
      <c r="AJ90" s="37"/>
      <c r="AK90" s="35"/>
      <c r="AL90" s="35"/>
      <c r="AM90" s="35"/>
      <c r="AN90" s="38"/>
      <c r="AO90" s="37"/>
      <c r="AP90" s="210"/>
      <c r="AQ90" s="209"/>
      <c r="AR90" s="15"/>
    </row>
    <row r="91" spans="1:43" s="15" customFormat="1" ht="12.75" customHeight="1" thickBot="1">
      <c r="A91" s="6"/>
      <c r="B91" s="262"/>
      <c r="C91" s="205"/>
      <c r="D91" s="206"/>
      <c r="E91" s="206"/>
      <c r="F91" s="263"/>
      <c r="G91" s="210"/>
      <c r="H91" s="264"/>
      <c r="I91" s="35"/>
      <c r="J91" s="265"/>
      <c r="K91" s="264"/>
      <c r="L91" s="35"/>
      <c r="M91" s="34"/>
      <c r="N91" s="190"/>
      <c r="O91" s="265"/>
      <c r="P91" s="263"/>
      <c r="Q91" s="210"/>
      <c r="R91" s="264"/>
      <c r="S91" s="35"/>
      <c r="T91" s="266"/>
      <c r="U91" s="37"/>
      <c r="V91" s="35"/>
      <c r="W91" s="264"/>
      <c r="X91" s="190"/>
      <c r="Y91" s="265"/>
      <c r="Z91" s="267"/>
      <c r="AA91" s="268"/>
      <c r="AB91" s="268"/>
      <c r="AC91" s="268"/>
      <c r="AE91" s="37"/>
      <c r="AF91" s="35"/>
      <c r="AG91" s="35"/>
      <c r="AH91" s="35"/>
      <c r="AI91" s="38"/>
      <c r="AJ91" s="37"/>
      <c r="AK91" s="35"/>
      <c r="AL91" s="35"/>
      <c r="AM91" s="35"/>
      <c r="AN91" s="38"/>
      <c r="AO91" s="313"/>
      <c r="AP91" s="314"/>
      <c r="AQ91" s="315"/>
    </row>
    <row r="92" spans="1:44" s="2" customFormat="1" ht="12.75" customHeight="1" thickBot="1">
      <c r="A92" s="211"/>
      <c r="B92" s="82"/>
      <c r="C92" s="186"/>
      <c r="D92" s="206"/>
      <c r="E92" s="206"/>
      <c r="F92" s="107"/>
      <c r="G92" s="212"/>
      <c r="H92" s="213"/>
      <c r="I92" s="214"/>
      <c r="J92" s="40"/>
      <c r="K92" s="107"/>
      <c r="L92" s="215"/>
      <c r="M92" s="215"/>
      <c r="N92" s="212"/>
      <c r="O92" s="40"/>
      <c r="P92" s="107"/>
      <c r="Q92" s="212"/>
      <c r="R92" s="213"/>
      <c r="S92" s="214"/>
      <c r="T92" s="216"/>
      <c r="U92" s="107"/>
      <c r="V92" s="212"/>
      <c r="W92" s="212"/>
      <c r="X92" s="212"/>
      <c r="Y92" s="40"/>
      <c r="Z92" s="215"/>
      <c r="AA92" s="212"/>
      <c r="AB92" s="212"/>
      <c r="AC92" s="212"/>
      <c r="AD92" s="236"/>
      <c r="AE92" s="107"/>
      <c r="AF92" s="212"/>
      <c r="AG92" s="212"/>
      <c r="AH92" s="212"/>
      <c r="AI92" s="40"/>
      <c r="AJ92" s="107"/>
      <c r="AK92" s="212"/>
      <c r="AL92" s="212"/>
      <c r="AM92" s="212"/>
      <c r="AN92" s="40"/>
      <c r="AO92" s="107"/>
      <c r="AP92" s="213"/>
      <c r="AQ92" s="40"/>
      <c r="AR92" s="15"/>
    </row>
    <row r="93" spans="1:44" s="144" customFormat="1" ht="12.75" customHeight="1">
      <c r="A93" s="140"/>
      <c r="B93" s="141"/>
      <c r="C93" s="142" t="s">
        <v>170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237"/>
    </row>
    <row r="94" spans="1:44" s="147" customFormat="1" ht="12.75" customHeight="1">
      <c r="A94" s="238"/>
      <c r="B94" s="238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38"/>
    </row>
    <row r="95" spans="1:44" s="2" customFormat="1" ht="12.75" customHeight="1">
      <c r="A95" s="7"/>
      <c r="B95" s="217"/>
      <c r="C95" s="7"/>
      <c r="D95" s="4"/>
      <c r="E95" s="1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5"/>
    </row>
    <row r="96" spans="1:44" s="2" customFormat="1" ht="12.75" customHeight="1">
      <c r="A96" s="7"/>
      <c r="B96" s="328" t="s">
        <v>117</v>
      </c>
      <c r="C96" s="329"/>
      <c r="D96" s="329"/>
      <c r="E96" s="329"/>
      <c r="F96" s="329"/>
      <c r="G96" s="329"/>
      <c r="H96" s="329"/>
      <c r="I96" s="4"/>
      <c r="J96" s="4"/>
      <c r="K96" s="4"/>
      <c r="L96" s="4"/>
      <c r="M96" s="4"/>
      <c r="N96" s="4"/>
      <c r="O96" s="4"/>
      <c r="P96" s="4"/>
      <c r="Q96" s="4"/>
      <c r="R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10"/>
      <c r="AN96" s="10"/>
      <c r="AO96" s="10"/>
      <c r="AP96" s="10"/>
      <c r="AQ96" s="4"/>
      <c r="AR96" s="15"/>
    </row>
    <row r="97" spans="1:44" s="2" customFormat="1" ht="12.75" customHeight="1" thickBot="1">
      <c r="A97" s="7"/>
      <c r="B97" s="21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8" t="s">
        <v>106</v>
      </c>
      <c r="U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5"/>
    </row>
    <row r="98" spans="1:44" s="2" customFormat="1" ht="12.75" customHeight="1" thickBot="1">
      <c r="A98" s="198"/>
      <c r="B98" s="324" t="s">
        <v>3</v>
      </c>
      <c r="C98" s="352" t="s">
        <v>4</v>
      </c>
      <c r="D98" s="369" t="s">
        <v>5</v>
      </c>
      <c r="E98" s="326" t="s">
        <v>26</v>
      </c>
      <c r="F98" s="321" t="s">
        <v>109</v>
      </c>
      <c r="G98" s="322"/>
      <c r="H98" s="322"/>
      <c r="I98" s="322"/>
      <c r="J98" s="323"/>
      <c r="K98" s="321" t="s">
        <v>108</v>
      </c>
      <c r="L98" s="322"/>
      <c r="M98" s="322"/>
      <c r="N98" s="322"/>
      <c r="O98" s="32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15"/>
    </row>
    <row r="99" spans="1:44" s="2" customFormat="1" ht="12.75" customHeight="1" thickBot="1">
      <c r="A99" s="198"/>
      <c r="B99" s="325"/>
      <c r="C99" s="353"/>
      <c r="D99" s="370"/>
      <c r="E99" s="327"/>
      <c r="F99" s="316" t="s">
        <v>21</v>
      </c>
      <c r="G99" s="317"/>
      <c r="H99" s="317"/>
      <c r="I99" s="317"/>
      <c r="J99" s="318"/>
      <c r="K99" s="316" t="s">
        <v>22</v>
      </c>
      <c r="L99" s="317"/>
      <c r="M99" s="317"/>
      <c r="N99" s="317"/>
      <c r="O99" s="318"/>
      <c r="P99" s="4"/>
      <c r="Q99" s="4"/>
      <c r="R99" s="4"/>
      <c r="S99" s="4"/>
      <c r="T99" s="308" t="s">
        <v>172</v>
      </c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10"/>
      <c r="AO99" s="4"/>
      <c r="AP99" s="4"/>
      <c r="AQ99" s="4"/>
      <c r="AR99" s="15"/>
    </row>
    <row r="100" spans="1:44" s="2" customFormat="1" ht="12.75" customHeight="1" thickBot="1">
      <c r="A100" s="198"/>
      <c r="B100" s="218"/>
      <c r="C100" s="219"/>
      <c r="D100" s="220"/>
      <c r="E100" s="221"/>
      <c r="F100" s="222" t="s">
        <v>15</v>
      </c>
      <c r="G100" s="223" t="s">
        <v>16</v>
      </c>
      <c r="H100" s="223" t="s">
        <v>17</v>
      </c>
      <c r="I100" s="223" t="s">
        <v>18</v>
      </c>
      <c r="J100" s="224" t="s">
        <v>19</v>
      </c>
      <c r="K100" s="225" t="s">
        <v>15</v>
      </c>
      <c r="L100" s="223" t="s">
        <v>16</v>
      </c>
      <c r="M100" s="223" t="s">
        <v>17</v>
      </c>
      <c r="N100" s="223" t="s">
        <v>18</v>
      </c>
      <c r="O100" s="224" t="s">
        <v>19</v>
      </c>
      <c r="P100" s="4"/>
      <c r="Q100" s="4"/>
      <c r="R100" s="4"/>
      <c r="S100" s="4"/>
      <c r="T100" s="330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2"/>
      <c r="AO100" s="4"/>
      <c r="AP100" s="4"/>
      <c r="AQ100" s="4"/>
      <c r="AR100" s="15"/>
    </row>
    <row r="101" spans="1:44" s="2" customFormat="1" ht="12.75" customHeight="1" thickBot="1">
      <c r="A101" s="198"/>
      <c r="B101" s="226"/>
      <c r="C101" s="227" t="s">
        <v>105</v>
      </c>
      <c r="D101" s="206">
        <f>SUM(F101:AN101)-E101</f>
        <v>0</v>
      </c>
      <c r="E101" s="206">
        <f>J101+O101+T101+Y101+AD101+AI101+AN101</f>
        <v>40</v>
      </c>
      <c r="F101" s="220"/>
      <c r="G101" s="228"/>
      <c r="H101" s="228"/>
      <c r="I101" s="228"/>
      <c r="J101" s="221">
        <v>20</v>
      </c>
      <c r="K101" s="220"/>
      <c r="L101" s="228"/>
      <c r="M101" s="228"/>
      <c r="N101" s="228"/>
      <c r="O101" s="221">
        <v>20</v>
      </c>
      <c r="P101" s="4"/>
      <c r="Q101" s="4"/>
      <c r="R101" s="4"/>
      <c r="S101" s="4"/>
      <c r="T101" s="333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5"/>
      <c r="AO101" s="4"/>
      <c r="AP101" s="4"/>
      <c r="AQ101" s="4"/>
      <c r="AR101" s="15"/>
    </row>
    <row r="102" spans="1:44" s="2" customFormat="1" ht="12.75" customHeight="1" thickBot="1">
      <c r="A102" s="198"/>
      <c r="B102" s="226"/>
      <c r="C102" s="227" t="s">
        <v>110</v>
      </c>
      <c r="D102" s="206"/>
      <c r="E102" s="206">
        <f>J102+O102+T102+Y102+AD102+AI102+AN102</f>
        <v>6</v>
      </c>
      <c r="F102" s="114"/>
      <c r="G102" s="116"/>
      <c r="H102" s="116"/>
      <c r="I102" s="116"/>
      <c r="J102" s="221">
        <v>3</v>
      </c>
      <c r="K102" s="114"/>
      <c r="L102" s="116"/>
      <c r="M102" s="116"/>
      <c r="N102" s="116"/>
      <c r="O102" s="115">
        <v>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15"/>
    </row>
    <row r="103" spans="1:44" s="2" customFormat="1" ht="12.75" customHeight="1" thickBot="1">
      <c r="A103" s="198"/>
      <c r="B103" s="226"/>
      <c r="C103" s="227" t="s">
        <v>111</v>
      </c>
      <c r="D103" s="206"/>
      <c r="E103" s="206">
        <f>J103+O103+T103+Y103+AD103+AI103+AN103</f>
        <v>6</v>
      </c>
      <c r="F103" s="114"/>
      <c r="G103" s="116"/>
      <c r="H103" s="116"/>
      <c r="I103" s="116"/>
      <c r="J103" s="221">
        <v>3</v>
      </c>
      <c r="K103" s="114"/>
      <c r="L103" s="116"/>
      <c r="M103" s="116"/>
      <c r="N103" s="116"/>
      <c r="O103" s="115">
        <v>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5"/>
    </row>
    <row r="104" spans="1:44" s="2" customFormat="1" ht="12.75" customHeight="1" thickBot="1">
      <c r="A104" s="198"/>
      <c r="B104" s="226"/>
      <c r="C104" s="227" t="s">
        <v>112</v>
      </c>
      <c r="D104" s="229"/>
      <c r="E104" s="206">
        <f>J104+O104+T104+Y104+AD104+AI104+AN104</f>
        <v>4</v>
      </c>
      <c r="F104" s="114"/>
      <c r="G104" s="116"/>
      <c r="H104" s="116"/>
      <c r="I104" s="116"/>
      <c r="J104" s="221">
        <v>2</v>
      </c>
      <c r="K104" s="114"/>
      <c r="L104" s="116"/>
      <c r="M104" s="116"/>
      <c r="N104" s="116"/>
      <c r="O104" s="115">
        <v>2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15"/>
    </row>
    <row r="105" spans="1:44" s="2" customFormat="1" ht="12.75" customHeight="1" thickBot="1">
      <c r="A105" s="198"/>
      <c r="B105" s="230"/>
      <c r="C105" s="231" t="s">
        <v>113</v>
      </c>
      <c r="D105" s="206"/>
      <c r="E105" s="206">
        <f>J105+O105+T105+Y105+AD105+AI105+AN105</f>
        <v>4</v>
      </c>
      <c r="F105" s="118"/>
      <c r="G105" s="120"/>
      <c r="H105" s="120"/>
      <c r="I105" s="120"/>
      <c r="J105" s="221">
        <v>2</v>
      </c>
      <c r="K105" s="118"/>
      <c r="L105" s="120"/>
      <c r="M105" s="120"/>
      <c r="N105" s="120"/>
      <c r="O105" s="119">
        <v>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5"/>
    </row>
    <row r="106" spans="1:44" s="2" customFormat="1" ht="12.75" customHeight="1" thickBot="1">
      <c r="A106" s="198"/>
      <c r="B106" s="82"/>
      <c r="C106" s="232" t="s">
        <v>114</v>
      </c>
      <c r="D106" s="225">
        <f>SUM(D101:D105)</f>
        <v>0</v>
      </c>
      <c r="E106" s="224">
        <f>SUM(E101:E105)</f>
        <v>60</v>
      </c>
      <c r="F106" s="225"/>
      <c r="G106" s="223"/>
      <c r="H106" s="223"/>
      <c r="I106" s="223"/>
      <c r="J106" s="224">
        <f>SUM(J101:J105)</f>
        <v>30</v>
      </c>
      <c r="K106" s="225"/>
      <c r="L106" s="223"/>
      <c r="M106" s="223"/>
      <c r="N106" s="223"/>
      <c r="O106" s="224">
        <f>SUM(O101:O105)</f>
        <v>30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15"/>
    </row>
    <row r="107" spans="1:44" s="2" customFormat="1" ht="12.75" customHeight="1">
      <c r="A107" s="7"/>
      <c r="B107" s="367" t="s">
        <v>115</v>
      </c>
      <c r="C107" s="368"/>
      <c r="D107" s="368"/>
      <c r="E107" s="368"/>
      <c r="F107" s="368"/>
      <c r="G107" s="368"/>
      <c r="H107" s="36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5"/>
    </row>
    <row r="108" spans="1:44" s="2" customFormat="1" ht="12.75" customHeight="1">
      <c r="A108" s="7"/>
      <c r="B108" s="21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15"/>
    </row>
    <row r="109" spans="1:44" s="2" customFormat="1" ht="12.75" customHeight="1">
      <c r="A109" s="239"/>
      <c r="B109" s="21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5"/>
    </row>
    <row r="110" spans="1:44" s="2" customFormat="1" ht="12.75" customHeight="1">
      <c r="A110" s="7"/>
      <c r="B110" s="1" t="s">
        <v>191</v>
      </c>
      <c r="C110" s="1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15"/>
    </row>
    <row r="112" ht="12.75" customHeight="1">
      <c r="AG112" s="47" t="s">
        <v>185</v>
      </c>
    </row>
    <row r="113" ht="12.75" customHeight="1">
      <c r="AI113" s="47" t="s">
        <v>180</v>
      </c>
    </row>
  </sheetData>
  <sheetProtection/>
  <mergeCells count="32">
    <mergeCell ref="B107:H107"/>
    <mergeCell ref="A49:C49"/>
    <mergeCell ref="A8:C8"/>
    <mergeCell ref="A20:C20"/>
    <mergeCell ref="A27:C27"/>
    <mergeCell ref="C98:C99"/>
    <mergeCell ref="D98:D99"/>
    <mergeCell ref="A80:C80"/>
    <mergeCell ref="A38:C38"/>
    <mergeCell ref="A54:C54"/>
    <mergeCell ref="A64:C64"/>
    <mergeCell ref="AO7:AQ7"/>
    <mergeCell ref="D5:D6"/>
    <mergeCell ref="E5:E6"/>
    <mergeCell ref="A5:A6"/>
    <mergeCell ref="B5:B6"/>
    <mergeCell ref="C5:C6"/>
    <mergeCell ref="R1:AC1"/>
    <mergeCell ref="F5:AI5"/>
    <mergeCell ref="AO5:AQ6"/>
    <mergeCell ref="A3:AN3"/>
    <mergeCell ref="A4:AN4"/>
    <mergeCell ref="AO91:AQ91"/>
    <mergeCell ref="F99:J99"/>
    <mergeCell ref="A87:C87"/>
    <mergeCell ref="K99:O99"/>
    <mergeCell ref="K98:O98"/>
    <mergeCell ref="B98:B99"/>
    <mergeCell ref="E98:E99"/>
    <mergeCell ref="B96:H96"/>
    <mergeCell ref="F98:J98"/>
    <mergeCell ref="T99:AN101"/>
  </mergeCells>
  <printOptions horizontalCentered="1" verticalCentered="1"/>
  <pageMargins left="0.1968503937007874" right="0.1968503937007874" top="0.4724409448818898" bottom="0.7480314960629921" header="0.31496062992125984" footer="0.3937007874015748"/>
  <pageSetup horizontalDpi="600" verticalDpi="600" orientation="landscape" paperSize="9" scale="65" r:id="rId1"/>
  <headerFooter alignWithMargins="0">
    <oddFooter>&amp;R &amp;P/&amp;N</oddFooter>
  </headerFooter>
  <rowBreaks count="1" manualBreakCount="1">
    <brk id="58" max="255" man="1"/>
  </rowBreaks>
  <ignoredErrors>
    <ignoredError sqref="D20: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240" customWidth="1"/>
    <col min="2" max="2" width="16.421875" style="47" customWidth="1"/>
    <col min="3" max="3" width="26.28125" style="47" customWidth="1"/>
    <col min="4" max="4" width="4.7109375" style="47" customWidth="1"/>
    <col min="5" max="5" width="5.00390625" style="47" customWidth="1"/>
    <col min="6" max="40" width="3.28125" style="47" customWidth="1"/>
    <col min="41" max="43" width="5.7109375" style="47" customWidth="1"/>
    <col min="44" max="44" width="28.7109375" style="47" customWidth="1"/>
    <col min="45" max="16384" width="9.140625" style="1" customWidth="1"/>
  </cols>
  <sheetData>
    <row r="1" spans="1:29" ht="12.75" customHeight="1">
      <c r="A1" s="123" t="s">
        <v>181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78"/>
      <c r="M1" s="178"/>
      <c r="N1" s="178"/>
      <c r="O1" s="179"/>
      <c r="R1" s="336" t="s">
        <v>0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</row>
    <row r="2" spans="1:50" s="5" customFormat="1" ht="12.7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X2" s="16"/>
    </row>
    <row r="3" spans="1:44" s="5" customFormat="1" ht="21.75" customHeight="1" thickBot="1">
      <c r="A3" s="347" t="s">
        <v>121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178" t="s">
        <v>1</v>
      </c>
      <c r="AP3" s="178"/>
      <c r="AQ3" s="178"/>
      <c r="AR3" s="180"/>
    </row>
    <row r="4" spans="1:256" s="22" customFormat="1" ht="12.75" customHeight="1" thickBot="1">
      <c r="A4" s="365" t="s">
        <v>116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233"/>
      <c r="AP4" s="233"/>
      <c r="AQ4" s="234"/>
      <c r="AR4" s="235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43" s="7" customFormat="1" ht="12.75" customHeight="1" thickBot="1">
      <c r="A5" s="354" t="s">
        <v>2</v>
      </c>
      <c r="B5" s="341" t="s">
        <v>3</v>
      </c>
      <c r="C5" s="341" t="s">
        <v>4</v>
      </c>
      <c r="D5" s="324" t="s">
        <v>5</v>
      </c>
      <c r="E5" s="352" t="s">
        <v>26</v>
      </c>
      <c r="F5" s="338" t="s">
        <v>6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40"/>
      <c r="AJ5" s="42"/>
      <c r="AK5" s="43"/>
      <c r="AL5" s="43"/>
      <c r="AM5" s="43"/>
      <c r="AN5" s="44"/>
      <c r="AO5" s="341" t="s">
        <v>7</v>
      </c>
      <c r="AP5" s="342"/>
      <c r="AQ5" s="343"/>
    </row>
    <row r="6" spans="1:44" s="7" customFormat="1" ht="12.75" customHeight="1" thickBot="1">
      <c r="A6" s="355"/>
      <c r="B6" s="344"/>
      <c r="C6" s="344"/>
      <c r="D6" s="325"/>
      <c r="E6" s="353"/>
      <c r="F6" s="18"/>
      <c r="G6" s="19"/>
      <c r="H6" s="19" t="s">
        <v>8</v>
      </c>
      <c r="I6" s="19"/>
      <c r="J6" s="20"/>
      <c r="K6" s="19"/>
      <c r="L6" s="19"/>
      <c r="M6" s="19" t="s">
        <v>9</v>
      </c>
      <c r="N6" s="19"/>
      <c r="O6" s="20"/>
      <c r="P6" s="19"/>
      <c r="Q6" s="19"/>
      <c r="R6" s="21" t="s">
        <v>10</v>
      </c>
      <c r="S6" s="19"/>
      <c r="T6" s="20"/>
      <c r="U6" s="19"/>
      <c r="V6" s="19"/>
      <c r="W6" s="21" t="s">
        <v>11</v>
      </c>
      <c r="X6" s="19"/>
      <c r="Y6" s="20"/>
      <c r="Z6" s="19"/>
      <c r="AA6" s="19"/>
      <c r="AB6" s="21" t="s">
        <v>12</v>
      </c>
      <c r="AC6" s="19"/>
      <c r="AD6" s="20"/>
      <c r="AE6" s="18"/>
      <c r="AF6" s="19"/>
      <c r="AG6" s="19" t="s">
        <v>13</v>
      </c>
      <c r="AH6" s="19"/>
      <c r="AI6" s="20"/>
      <c r="AJ6" s="18"/>
      <c r="AK6" s="19"/>
      <c r="AL6" s="19" t="s">
        <v>14</v>
      </c>
      <c r="AM6" s="19"/>
      <c r="AN6" s="20"/>
      <c r="AO6" s="344"/>
      <c r="AP6" s="345"/>
      <c r="AQ6" s="346"/>
      <c r="AR6" s="17"/>
    </row>
    <row r="7" spans="1:55" s="7" customFormat="1" ht="12.75" customHeight="1" thickBot="1">
      <c r="A7" s="8"/>
      <c r="B7" s="9"/>
      <c r="C7" s="10"/>
      <c r="D7" s="11"/>
      <c r="E7" s="12"/>
      <c r="F7" s="10" t="s">
        <v>15</v>
      </c>
      <c r="G7" s="10" t="s">
        <v>16</v>
      </c>
      <c r="H7" s="10" t="s">
        <v>17</v>
      </c>
      <c r="I7" s="10" t="s">
        <v>18</v>
      </c>
      <c r="J7" s="13" t="s">
        <v>19</v>
      </c>
      <c r="K7" s="11" t="s">
        <v>15</v>
      </c>
      <c r="L7" s="10" t="s">
        <v>16</v>
      </c>
      <c r="M7" s="10" t="s">
        <v>17</v>
      </c>
      <c r="N7" s="10" t="s">
        <v>18</v>
      </c>
      <c r="O7" s="14" t="s">
        <v>19</v>
      </c>
      <c r="P7" s="10" t="s">
        <v>15</v>
      </c>
      <c r="Q7" s="10" t="s">
        <v>16</v>
      </c>
      <c r="R7" s="10" t="s">
        <v>17</v>
      </c>
      <c r="S7" s="10" t="s">
        <v>18</v>
      </c>
      <c r="T7" s="13" t="s">
        <v>19</v>
      </c>
      <c r="U7" s="11" t="s">
        <v>15</v>
      </c>
      <c r="V7" s="10" t="s">
        <v>16</v>
      </c>
      <c r="W7" s="10" t="s">
        <v>17</v>
      </c>
      <c r="X7" s="10" t="s">
        <v>18</v>
      </c>
      <c r="Y7" s="14" t="s">
        <v>19</v>
      </c>
      <c r="Z7" s="10" t="s">
        <v>15</v>
      </c>
      <c r="AA7" s="10" t="s">
        <v>16</v>
      </c>
      <c r="AB7" s="10" t="s">
        <v>17</v>
      </c>
      <c r="AC7" s="10" t="s">
        <v>18</v>
      </c>
      <c r="AD7" s="14" t="s">
        <v>19</v>
      </c>
      <c r="AE7" s="10" t="s">
        <v>15</v>
      </c>
      <c r="AF7" s="10" t="s">
        <v>16</v>
      </c>
      <c r="AG7" s="10" t="s">
        <v>17</v>
      </c>
      <c r="AH7" s="10" t="s">
        <v>18</v>
      </c>
      <c r="AI7" s="14" t="s">
        <v>19</v>
      </c>
      <c r="AJ7" s="10" t="s">
        <v>15</v>
      </c>
      <c r="AK7" s="10" t="s">
        <v>16</v>
      </c>
      <c r="AL7" s="10" t="s">
        <v>17</v>
      </c>
      <c r="AM7" s="10" t="s">
        <v>18</v>
      </c>
      <c r="AN7" s="14" t="s">
        <v>19</v>
      </c>
      <c r="AO7" s="349"/>
      <c r="AP7" s="350"/>
      <c r="AQ7" s="351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44" s="3" customFormat="1" ht="12.75" customHeight="1" thickBot="1">
      <c r="A8" s="319" t="s">
        <v>20</v>
      </c>
      <c r="B8" s="320"/>
      <c r="C8" s="320"/>
      <c r="D8" s="76">
        <f aca="true" t="shared" si="0" ref="D8:AN8">SUM(D9:D19)</f>
        <v>38</v>
      </c>
      <c r="E8" s="76">
        <f t="shared" si="0"/>
        <v>46</v>
      </c>
      <c r="F8" s="181">
        <f t="shared" si="0"/>
        <v>9</v>
      </c>
      <c r="G8" s="181">
        <f t="shared" si="0"/>
        <v>6</v>
      </c>
      <c r="H8" s="181">
        <f t="shared" si="0"/>
        <v>0</v>
      </c>
      <c r="I8" s="181">
        <f t="shared" si="0"/>
        <v>0</v>
      </c>
      <c r="J8" s="181">
        <f t="shared" si="0"/>
        <v>19</v>
      </c>
      <c r="K8" s="181">
        <f t="shared" si="0"/>
        <v>11</v>
      </c>
      <c r="L8" s="181">
        <f t="shared" si="0"/>
        <v>5</v>
      </c>
      <c r="M8" s="181">
        <f t="shared" si="0"/>
        <v>4</v>
      </c>
      <c r="N8" s="181">
        <f t="shared" si="0"/>
        <v>0</v>
      </c>
      <c r="O8" s="181">
        <f t="shared" si="0"/>
        <v>23</v>
      </c>
      <c r="P8" s="181">
        <f t="shared" si="0"/>
        <v>2</v>
      </c>
      <c r="Q8" s="181">
        <f t="shared" si="0"/>
        <v>1</v>
      </c>
      <c r="R8" s="181">
        <f t="shared" si="0"/>
        <v>0</v>
      </c>
      <c r="S8" s="181">
        <f t="shared" si="0"/>
        <v>0</v>
      </c>
      <c r="T8" s="181">
        <f t="shared" si="0"/>
        <v>4</v>
      </c>
      <c r="U8" s="181">
        <f t="shared" si="0"/>
        <v>0</v>
      </c>
      <c r="V8" s="181">
        <f t="shared" si="0"/>
        <v>0</v>
      </c>
      <c r="W8" s="181">
        <f t="shared" si="0"/>
        <v>0</v>
      </c>
      <c r="X8" s="181">
        <f t="shared" si="0"/>
        <v>0</v>
      </c>
      <c r="Y8" s="181">
        <f t="shared" si="0"/>
        <v>0</v>
      </c>
      <c r="Z8" s="181">
        <f t="shared" si="0"/>
        <v>0</v>
      </c>
      <c r="AA8" s="181">
        <f t="shared" si="0"/>
        <v>0</v>
      </c>
      <c r="AB8" s="181">
        <f t="shared" si="0"/>
        <v>0</v>
      </c>
      <c r="AC8" s="181">
        <f t="shared" si="0"/>
        <v>0</v>
      </c>
      <c r="AD8" s="181">
        <f t="shared" si="0"/>
        <v>0</v>
      </c>
      <c r="AE8" s="181">
        <f t="shared" si="0"/>
        <v>0</v>
      </c>
      <c r="AF8" s="181">
        <f t="shared" si="0"/>
        <v>0</v>
      </c>
      <c r="AG8" s="181">
        <f t="shared" si="0"/>
        <v>0</v>
      </c>
      <c r="AH8" s="181">
        <f t="shared" si="0"/>
        <v>0</v>
      </c>
      <c r="AI8" s="181">
        <f t="shared" si="0"/>
        <v>0</v>
      </c>
      <c r="AJ8" s="181">
        <f t="shared" si="0"/>
        <v>0</v>
      </c>
      <c r="AK8" s="181">
        <f t="shared" si="0"/>
        <v>0</v>
      </c>
      <c r="AL8" s="181">
        <f t="shared" si="0"/>
        <v>0</v>
      </c>
      <c r="AM8" s="181">
        <f t="shared" si="0"/>
        <v>0</v>
      </c>
      <c r="AN8" s="181">
        <f t="shared" si="0"/>
        <v>0</v>
      </c>
      <c r="AO8" s="182"/>
      <c r="AP8" s="183"/>
      <c r="AQ8" s="184"/>
      <c r="AR8" s="86"/>
    </row>
    <row r="9" spans="1:43" s="68" customFormat="1" ht="12.75" customHeight="1" thickBot="1" thickTop="1">
      <c r="A9" s="59">
        <v>1</v>
      </c>
      <c r="B9" s="52" t="s">
        <v>211</v>
      </c>
      <c r="C9" s="52" t="s">
        <v>34</v>
      </c>
      <c r="D9" s="53">
        <f>SUM(F9:AN9)-E9</f>
        <v>5</v>
      </c>
      <c r="E9" s="60">
        <f>J9+O9+T9+Y9+AD9+AI9+AN9</f>
        <v>6</v>
      </c>
      <c r="F9" s="61">
        <v>3</v>
      </c>
      <c r="G9" s="62">
        <v>2</v>
      </c>
      <c r="H9" s="62">
        <v>0</v>
      </c>
      <c r="I9" s="62" t="s">
        <v>29</v>
      </c>
      <c r="J9" s="63">
        <v>6</v>
      </c>
      <c r="K9" s="64"/>
      <c r="L9" s="62"/>
      <c r="M9" s="62"/>
      <c r="N9" s="62"/>
      <c r="O9" s="65"/>
      <c r="P9" s="61"/>
      <c r="Q9" s="62"/>
      <c r="R9" s="62"/>
      <c r="S9" s="62"/>
      <c r="T9" s="63"/>
      <c r="U9" s="64"/>
      <c r="V9" s="62"/>
      <c r="W9" s="62"/>
      <c r="X9" s="62"/>
      <c r="Y9" s="65"/>
      <c r="Z9" s="61"/>
      <c r="AA9" s="62"/>
      <c r="AB9" s="62"/>
      <c r="AC9" s="62"/>
      <c r="AD9" s="63"/>
      <c r="AE9" s="64"/>
      <c r="AF9" s="62"/>
      <c r="AG9" s="62"/>
      <c r="AH9" s="62"/>
      <c r="AI9" s="65"/>
      <c r="AJ9" s="64"/>
      <c r="AK9" s="62"/>
      <c r="AL9" s="62"/>
      <c r="AM9" s="62"/>
      <c r="AN9" s="65"/>
      <c r="AO9" s="160"/>
      <c r="AP9" s="66"/>
      <c r="AQ9" s="67"/>
    </row>
    <row r="10" spans="1:44" s="68" customFormat="1" ht="12.75" customHeight="1" thickBot="1">
      <c r="A10" s="59">
        <v>2</v>
      </c>
      <c r="B10" s="69" t="s">
        <v>212</v>
      </c>
      <c r="C10" s="69" t="s">
        <v>33</v>
      </c>
      <c r="D10" s="57">
        <f>SUM(F10:AN10)-E10</f>
        <v>5</v>
      </c>
      <c r="E10" s="70">
        <f>J10+O10+T10+Y10+AD10+AI10+AN10</f>
        <v>6</v>
      </c>
      <c r="F10" s="61"/>
      <c r="G10" s="62"/>
      <c r="H10" s="62"/>
      <c r="I10" s="62"/>
      <c r="J10" s="63"/>
      <c r="K10" s="64">
        <v>3</v>
      </c>
      <c r="L10" s="62">
        <v>2</v>
      </c>
      <c r="M10" s="62">
        <v>0</v>
      </c>
      <c r="N10" s="62" t="s">
        <v>29</v>
      </c>
      <c r="O10" s="65">
        <v>6</v>
      </c>
      <c r="P10" s="61"/>
      <c r="Q10" s="62"/>
      <c r="R10" s="62"/>
      <c r="S10" s="62"/>
      <c r="T10" s="63"/>
      <c r="U10" s="64"/>
      <c r="V10" s="62"/>
      <c r="W10" s="62"/>
      <c r="X10" s="62"/>
      <c r="Y10" s="65"/>
      <c r="Z10" s="61"/>
      <c r="AA10" s="62"/>
      <c r="AB10" s="62"/>
      <c r="AC10" s="62"/>
      <c r="AD10" s="63"/>
      <c r="AE10" s="64"/>
      <c r="AF10" s="62"/>
      <c r="AG10" s="62"/>
      <c r="AH10" s="62"/>
      <c r="AI10" s="65"/>
      <c r="AJ10" s="64"/>
      <c r="AK10" s="62"/>
      <c r="AL10" s="62"/>
      <c r="AM10" s="62"/>
      <c r="AN10" s="65"/>
      <c r="AO10" s="161">
        <v>1</v>
      </c>
      <c r="AP10" s="71"/>
      <c r="AQ10" s="161"/>
      <c r="AR10" s="172" t="s">
        <v>34</v>
      </c>
    </row>
    <row r="11" spans="1:44" s="68" customFormat="1" ht="12.75" customHeight="1" thickBot="1">
      <c r="A11" s="59">
        <v>3</v>
      </c>
      <c r="B11" s="69" t="s">
        <v>213</v>
      </c>
      <c r="C11" s="69" t="s">
        <v>27</v>
      </c>
      <c r="D11" s="57">
        <f>SUM(F11:AN11)-E11</f>
        <v>3</v>
      </c>
      <c r="E11" s="57">
        <f>J11+O11+T11+Y11+AD11+AI11+AN11</f>
        <v>4</v>
      </c>
      <c r="F11" s="73"/>
      <c r="G11" s="25"/>
      <c r="H11" s="25"/>
      <c r="I11" s="25"/>
      <c r="J11" s="46"/>
      <c r="K11" s="24"/>
      <c r="L11" s="25"/>
      <c r="M11" s="25"/>
      <c r="N11" s="25"/>
      <c r="O11" s="26"/>
      <c r="P11" s="73">
        <v>2</v>
      </c>
      <c r="Q11" s="25">
        <v>1</v>
      </c>
      <c r="R11" s="25">
        <v>0</v>
      </c>
      <c r="S11" s="25" t="s">
        <v>29</v>
      </c>
      <c r="T11" s="46">
        <v>4</v>
      </c>
      <c r="U11" s="24"/>
      <c r="V11" s="74"/>
      <c r="W11" s="25"/>
      <c r="X11" s="25"/>
      <c r="Y11" s="26"/>
      <c r="Z11" s="73"/>
      <c r="AA11" s="25"/>
      <c r="AB11" s="25"/>
      <c r="AC11" s="25"/>
      <c r="AD11" s="46"/>
      <c r="AE11" s="24"/>
      <c r="AF11" s="25"/>
      <c r="AG11" s="25"/>
      <c r="AH11" s="25"/>
      <c r="AI11" s="26"/>
      <c r="AJ11" s="24"/>
      <c r="AK11" s="25"/>
      <c r="AL11" s="25"/>
      <c r="AM11" s="25"/>
      <c r="AN11" s="26"/>
      <c r="AO11" s="162">
        <v>1</v>
      </c>
      <c r="AP11" s="27"/>
      <c r="AQ11" s="162"/>
      <c r="AR11" s="172" t="s">
        <v>34</v>
      </c>
    </row>
    <row r="12" spans="1:44" s="68" customFormat="1" ht="12.75" customHeight="1" thickBot="1">
      <c r="A12" s="59">
        <v>4</v>
      </c>
      <c r="B12" s="56" t="s">
        <v>214</v>
      </c>
      <c r="C12" s="69" t="s">
        <v>28</v>
      </c>
      <c r="D12" s="57">
        <f>SUM(F12:AN12)-E12</f>
        <v>3</v>
      </c>
      <c r="E12" s="70">
        <f>J12+O12+T12+Y12+AD12+AI12+AN12</f>
        <v>4</v>
      </c>
      <c r="F12" s="73"/>
      <c r="G12" s="25"/>
      <c r="H12" s="25"/>
      <c r="I12" s="25"/>
      <c r="J12" s="46"/>
      <c r="K12" s="24">
        <v>2</v>
      </c>
      <c r="L12" s="25">
        <v>0</v>
      </c>
      <c r="M12" s="25">
        <v>1</v>
      </c>
      <c r="N12" s="25" t="s">
        <v>183</v>
      </c>
      <c r="O12" s="26">
        <v>4</v>
      </c>
      <c r="P12" s="73"/>
      <c r="Q12" s="25"/>
      <c r="R12" s="25"/>
      <c r="S12" s="25"/>
      <c r="T12" s="46"/>
      <c r="U12" s="24"/>
      <c r="V12" s="25"/>
      <c r="W12" s="25"/>
      <c r="X12" s="25"/>
      <c r="Y12" s="26"/>
      <c r="Z12" s="73"/>
      <c r="AA12" s="25"/>
      <c r="AB12" s="25"/>
      <c r="AC12" s="25"/>
      <c r="AD12" s="46"/>
      <c r="AE12" s="24"/>
      <c r="AF12" s="25"/>
      <c r="AG12" s="25"/>
      <c r="AH12" s="25"/>
      <c r="AI12" s="26"/>
      <c r="AJ12" s="24"/>
      <c r="AK12" s="25"/>
      <c r="AL12" s="25"/>
      <c r="AM12" s="25"/>
      <c r="AN12" s="26"/>
      <c r="AO12" s="163"/>
      <c r="AP12" s="27"/>
      <c r="AQ12" s="162"/>
      <c r="AR12" s="246"/>
    </row>
    <row r="13" spans="1:44" s="68" customFormat="1" ht="12.75" customHeight="1" thickBot="1">
      <c r="A13" s="59">
        <v>5</v>
      </c>
      <c r="B13" s="56" t="s">
        <v>215</v>
      </c>
      <c r="C13" s="69" t="s">
        <v>36</v>
      </c>
      <c r="D13" s="57">
        <f>SUM(F13:AN13)-E13</f>
        <v>4</v>
      </c>
      <c r="E13" s="70">
        <f>J13+O13+T13+Y13+AD13+AI13+AN13</f>
        <v>5</v>
      </c>
      <c r="F13" s="73">
        <v>2</v>
      </c>
      <c r="G13" s="25">
        <v>2</v>
      </c>
      <c r="H13" s="25">
        <v>0</v>
      </c>
      <c r="I13" s="25" t="s">
        <v>29</v>
      </c>
      <c r="J13" s="46">
        <v>5</v>
      </c>
      <c r="K13" s="24"/>
      <c r="L13" s="25"/>
      <c r="M13" s="25"/>
      <c r="N13" s="25"/>
      <c r="O13" s="26"/>
      <c r="P13" s="73"/>
      <c r="Q13" s="25"/>
      <c r="R13" s="25"/>
      <c r="S13" s="25"/>
      <c r="T13" s="46"/>
      <c r="U13" s="24"/>
      <c r="V13" s="25"/>
      <c r="W13" s="25"/>
      <c r="X13" s="25"/>
      <c r="Y13" s="26"/>
      <c r="Z13" s="73"/>
      <c r="AA13" s="25"/>
      <c r="AB13" s="25"/>
      <c r="AC13" s="25"/>
      <c r="AD13" s="46"/>
      <c r="AE13" s="24"/>
      <c r="AF13" s="25"/>
      <c r="AG13" s="25"/>
      <c r="AH13" s="25"/>
      <c r="AI13" s="26"/>
      <c r="AJ13" s="24"/>
      <c r="AK13" s="25"/>
      <c r="AL13" s="25"/>
      <c r="AM13" s="25"/>
      <c r="AN13" s="26"/>
      <c r="AO13" s="163"/>
      <c r="AP13" s="27"/>
      <c r="AQ13" s="162"/>
      <c r="AR13" s="246"/>
    </row>
    <row r="14" spans="1:44" s="68" customFormat="1" ht="12.75" customHeight="1" thickBot="1">
      <c r="A14" s="59">
        <v>6</v>
      </c>
      <c r="B14" s="56" t="s">
        <v>216</v>
      </c>
      <c r="C14" s="69" t="s">
        <v>35</v>
      </c>
      <c r="D14" s="57">
        <f aca="true" t="shared" si="1" ref="D14:D19">SUM(F14:AN14)-E14</f>
        <v>4</v>
      </c>
      <c r="E14" s="70">
        <f aca="true" t="shared" si="2" ref="E14:E19">J14+O14+T14+Y14+AD14+AI14+AN14</f>
        <v>5</v>
      </c>
      <c r="F14" s="73"/>
      <c r="G14" s="25"/>
      <c r="H14" s="25"/>
      <c r="I14" s="25"/>
      <c r="J14" s="46"/>
      <c r="K14" s="24">
        <v>2</v>
      </c>
      <c r="L14" s="25">
        <v>1</v>
      </c>
      <c r="M14" s="25">
        <v>1</v>
      </c>
      <c r="N14" s="25" t="s">
        <v>29</v>
      </c>
      <c r="O14" s="26">
        <v>5</v>
      </c>
      <c r="P14" s="73"/>
      <c r="Q14" s="25"/>
      <c r="R14" s="25"/>
      <c r="S14" s="25"/>
      <c r="T14" s="46"/>
      <c r="U14" s="24"/>
      <c r="V14" s="25"/>
      <c r="W14" s="25"/>
      <c r="X14" s="25"/>
      <c r="Y14" s="26"/>
      <c r="Z14" s="73"/>
      <c r="AA14" s="25"/>
      <c r="AB14" s="25"/>
      <c r="AC14" s="25"/>
      <c r="AD14" s="46"/>
      <c r="AE14" s="24"/>
      <c r="AF14" s="25"/>
      <c r="AG14" s="25"/>
      <c r="AH14" s="25"/>
      <c r="AI14" s="26"/>
      <c r="AJ14" s="24"/>
      <c r="AK14" s="25"/>
      <c r="AL14" s="25"/>
      <c r="AM14" s="25"/>
      <c r="AN14" s="26"/>
      <c r="AO14" s="162">
        <v>5</v>
      </c>
      <c r="AP14" s="27"/>
      <c r="AQ14" s="162"/>
      <c r="AR14" s="172" t="s">
        <v>36</v>
      </c>
    </row>
    <row r="15" spans="1:44" s="68" customFormat="1" ht="12.75" customHeight="1" thickBot="1">
      <c r="A15" s="59">
        <v>7</v>
      </c>
      <c r="B15" s="277" t="s">
        <v>237</v>
      </c>
      <c r="C15" s="69" t="s">
        <v>166</v>
      </c>
      <c r="D15" s="57">
        <f t="shared" si="1"/>
        <v>2</v>
      </c>
      <c r="E15" s="70">
        <f t="shared" si="2"/>
        <v>3</v>
      </c>
      <c r="F15" s="73">
        <v>2</v>
      </c>
      <c r="G15" s="25">
        <v>0</v>
      </c>
      <c r="H15" s="25">
        <v>0</v>
      </c>
      <c r="I15" s="25" t="s">
        <v>29</v>
      </c>
      <c r="J15" s="46">
        <v>3</v>
      </c>
      <c r="K15" s="24"/>
      <c r="L15" s="25"/>
      <c r="M15" s="25"/>
      <c r="N15" s="25"/>
      <c r="O15" s="26"/>
      <c r="P15" s="73"/>
      <c r="Q15" s="25"/>
      <c r="R15" s="25"/>
      <c r="S15" s="25"/>
      <c r="T15" s="46"/>
      <c r="U15" s="24"/>
      <c r="V15" s="25"/>
      <c r="W15" s="25"/>
      <c r="X15" s="25"/>
      <c r="Y15" s="26"/>
      <c r="Z15" s="73"/>
      <c r="AA15" s="25"/>
      <c r="AB15" s="25"/>
      <c r="AC15" s="25"/>
      <c r="AD15" s="46"/>
      <c r="AE15" s="24"/>
      <c r="AF15" s="25"/>
      <c r="AG15" s="25"/>
      <c r="AH15" s="25"/>
      <c r="AI15" s="26"/>
      <c r="AJ15" s="24"/>
      <c r="AK15" s="25"/>
      <c r="AL15" s="25"/>
      <c r="AM15" s="25"/>
      <c r="AN15" s="26"/>
      <c r="AO15" s="164"/>
      <c r="AP15" s="28"/>
      <c r="AQ15" s="164"/>
      <c r="AR15" s="246"/>
    </row>
    <row r="16" spans="1:44" s="68" customFormat="1" ht="12.75" customHeight="1" thickBot="1">
      <c r="A16" s="59">
        <v>8</v>
      </c>
      <c r="B16" s="277" t="s">
        <v>238</v>
      </c>
      <c r="C16" s="69" t="s">
        <v>167</v>
      </c>
      <c r="D16" s="57">
        <f t="shared" si="1"/>
        <v>2</v>
      </c>
      <c r="E16" s="70">
        <f t="shared" si="2"/>
        <v>2</v>
      </c>
      <c r="F16" s="73"/>
      <c r="G16" s="25"/>
      <c r="H16" s="25"/>
      <c r="I16" s="25"/>
      <c r="J16" s="46"/>
      <c r="K16" s="24">
        <v>2</v>
      </c>
      <c r="L16" s="25">
        <v>0</v>
      </c>
      <c r="M16" s="25">
        <v>0</v>
      </c>
      <c r="N16" s="25" t="s">
        <v>29</v>
      </c>
      <c r="O16" s="26">
        <v>2</v>
      </c>
      <c r="P16" s="73"/>
      <c r="Q16" s="25"/>
      <c r="R16" s="25"/>
      <c r="S16" s="25"/>
      <c r="T16" s="46"/>
      <c r="U16" s="24"/>
      <c r="V16" s="25"/>
      <c r="W16" s="25"/>
      <c r="X16" s="25"/>
      <c r="Y16" s="26"/>
      <c r="Z16" s="73"/>
      <c r="AA16" s="25"/>
      <c r="AB16" s="25"/>
      <c r="AC16" s="25"/>
      <c r="AD16" s="46"/>
      <c r="AE16" s="24"/>
      <c r="AF16" s="25"/>
      <c r="AG16" s="25"/>
      <c r="AH16" s="25"/>
      <c r="AI16" s="26"/>
      <c r="AJ16" s="24"/>
      <c r="AK16" s="25"/>
      <c r="AL16" s="25"/>
      <c r="AM16" s="25"/>
      <c r="AN16" s="26"/>
      <c r="AO16" s="164">
        <v>7</v>
      </c>
      <c r="AP16" s="28"/>
      <c r="AQ16" s="164"/>
      <c r="AR16" s="172" t="s">
        <v>166</v>
      </c>
    </row>
    <row r="17" spans="1:44" s="68" customFormat="1" ht="12.75" customHeight="1" thickBot="1">
      <c r="A17" s="59">
        <v>9</v>
      </c>
      <c r="B17" s="277" t="s">
        <v>239</v>
      </c>
      <c r="C17" s="69" t="s">
        <v>168</v>
      </c>
      <c r="D17" s="57">
        <f t="shared" si="1"/>
        <v>2</v>
      </c>
      <c r="E17" s="70">
        <f t="shared" si="2"/>
        <v>2</v>
      </c>
      <c r="F17" s="73"/>
      <c r="G17" s="25"/>
      <c r="H17" s="25"/>
      <c r="I17" s="25"/>
      <c r="J17" s="46"/>
      <c r="K17" s="24">
        <v>0</v>
      </c>
      <c r="L17" s="25">
        <v>0</v>
      </c>
      <c r="M17" s="25">
        <v>2</v>
      </c>
      <c r="N17" s="25" t="s">
        <v>183</v>
      </c>
      <c r="O17" s="26">
        <v>2</v>
      </c>
      <c r="P17" s="73"/>
      <c r="Q17" s="25"/>
      <c r="R17" s="25"/>
      <c r="S17" s="25"/>
      <c r="T17" s="46"/>
      <c r="U17" s="24"/>
      <c r="V17" s="25"/>
      <c r="W17" s="25"/>
      <c r="X17" s="25"/>
      <c r="Y17" s="26"/>
      <c r="Z17" s="73"/>
      <c r="AA17" s="25"/>
      <c r="AB17" s="25"/>
      <c r="AC17" s="25"/>
      <c r="AD17" s="46"/>
      <c r="AE17" s="24"/>
      <c r="AF17" s="25"/>
      <c r="AG17" s="25"/>
      <c r="AH17" s="25"/>
      <c r="AI17" s="26"/>
      <c r="AJ17" s="24"/>
      <c r="AK17" s="25"/>
      <c r="AL17" s="25"/>
      <c r="AM17" s="25"/>
      <c r="AN17" s="26"/>
      <c r="AO17" s="164">
        <v>7</v>
      </c>
      <c r="AP17" s="28"/>
      <c r="AQ17" s="164"/>
      <c r="AR17" s="172" t="s">
        <v>166</v>
      </c>
    </row>
    <row r="18" spans="1:44" s="68" customFormat="1" ht="12.75" customHeight="1" thickBot="1">
      <c r="A18" s="59">
        <v>10</v>
      </c>
      <c r="B18" s="56" t="s">
        <v>240</v>
      </c>
      <c r="C18" s="69" t="s">
        <v>37</v>
      </c>
      <c r="D18" s="57">
        <f t="shared" si="1"/>
        <v>4</v>
      </c>
      <c r="E18" s="70">
        <f t="shared" si="2"/>
        <v>5</v>
      </c>
      <c r="F18" s="73">
        <v>2</v>
      </c>
      <c r="G18" s="25">
        <v>2</v>
      </c>
      <c r="H18" s="25">
        <v>0</v>
      </c>
      <c r="I18" s="25" t="s">
        <v>29</v>
      </c>
      <c r="J18" s="46">
        <v>5</v>
      </c>
      <c r="K18" s="24"/>
      <c r="L18" s="25"/>
      <c r="M18" s="25"/>
      <c r="N18" s="25"/>
      <c r="O18" s="26"/>
      <c r="P18" s="73"/>
      <c r="Q18" s="25"/>
      <c r="R18" s="25"/>
      <c r="S18" s="25"/>
      <c r="T18" s="46"/>
      <c r="U18" s="24"/>
      <c r="V18" s="25"/>
      <c r="W18" s="25"/>
      <c r="X18" s="25"/>
      <c r="Y18" s="26"/>
      <c r="Z18" s="73"/>
      <c r="AA18" s="25"/>
      <c r="AB18" s="25"/>
      <c r="AC18" s="25"/>
      <c r="AD18" s="46"/>
      <c r="AE18" s="24"/>
      <c r="AF18" s="25"/>
      <c r="AG18" s="25"/>
      <c r="AH18" s="25"/>
      <c r="AI18" s="26"/>
      <c r="AJ18" s="24"/>
      <c r="AK18" s="25"/>
      <c r="AL18" s="25"/>
      <c r="AM18" s="25"/>
      <c r="AN18" s="26"/>
      <c r="AO18" s="164"/>
      <c r="AP18" s="28"/>
      <c r="AQ18" s="164"/>
      <c r="AR18" s="246"/>
    </row>
    <row r="19" spans="1:44" s="68" customFormat="1" ht="12.75" customHeight="1" thickBot="1">
      <c r="A19" s="59">
        <v>11</v>
      </c>
      <c r="B19" s="56" t="s">
        <v>241</v>
      </c>
      <c r="C19" s="75" t="s">
        <v>38</v>
      </c>
      <c r="D19" s="57">
        <f t="shared" si="1"/>
        <v>4</v>
      </c>
      <c r="E19" s="57">
        <f t="shared" si="2"/>
        <v>4</v>
      </c>
      <c r="F19" s="73"/>
      <c r="G19" s="25"/>
      <c r="H19" s="25"/>
      <c r="I19" s="25"/>
      <c r="J19" s="46"/>
      <c r="K19" s="24">
        <v>2</v>
      </c>
      <c r="L19" s="25">
        <v>2</v>
      </c>
      <c r="M19" s="25">
        <v>0</v>
      </c>
      <c r="N19" s="25" t="s">
        <v>29</v>
      </c>
      <c r="O19" s="26">
        <v>4</v>
      </c>
      <c r="P19" s="73"/>
      <c r="Q19" s="25"/>
      <c r="R19" s="25"/>
      <c r="S19" s="25"/>
      <c r="T19" s="46"/>
      <c r="U19" s="24"/>
      <c r="V19" s="25"/>
      <c r="W19" s="25"/>
      <c r="X19" s="25"/>
      <c r="Y19" s="26"/>
      <c r="Z19" s="73"/>
      <c r="AA19" s="25"/>
      <c r="AB19" s="25"/>
      <c r="AC19" s="25"/>
      <c r="AD19" s="46"/>
      <c r="AE19" s="24"/>
      <c r="AF19" s="25"/>
      <c r="AG19" s="25"/>
      <c r="AH19" s="25"/>
      <c r="AI19" s="26"/>
      <c r="AJ19" s="24"/>
      <c r="AK19" s="25"/>
      <c r="AL19" s="25"/>
      <c r="AM19" s="25"/>
      <c r="AN19" s="26"/>
      <c r="AO19" s="164">
        <v>10</v>
      </c>
      <c r="AP19" s="28"/>
      <c r="AQ19" s="164"/>
      <c r="AR19" s="172" t="s">
        <v>37</v>
      </c>
    </row>
    <row r="20" spans="1:44" s="15" customFormat="1" ht="12.75" customHeight="1" thickBot="1">
      <c r="A20" s="319" t="s">
        <v>89</v>
      </c>
      <c r="B20" s="320"/>
      <c r="C20" s="320"/>
      <c r="D20" s="76">
        <f aca="true" t="shared" si="3" ref="D20:AN20">SUM(D21:D26)</f>
        <v>15</v>
      </c>
      <c r="E20" s="77">
        <f t="shared" si="3"/>
        <v>16</v>
      </c>
      <c r="F20" s="78">
        <f t="shared" si="3"/>
        <v>2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80">
        <f t="shared" si="3"/>
        <v>2</v>
      </c>
      <c r="K20" s="76">
        <f t="shared" si="3"/>
        <v>1</v>
      </c>
      <c r="L20" s="79">
        <f t="shared" si="3"/>
        <v>1</v>
      </c>
      <c r="M20" s="79">
        <f t="shared" si="3"/>
        <v>0</v>
      </c>
      <c r="N20" s="79">
        <f t="shared" si="3"/>
        <v>0</v>
      </c>
      <c r="O20" s="77">
        <f t="shared" si="3"/>
        <v>2</v>
      </c>
      <c r="P20" s="78">
        <f t="shared" si="3"/>
        <v>2</v>
      </c>
      <c r="Q20" s="79">
        <f t="shared" si="3"/>
        <v>1</v>
      </c>
      <c r="R20" s="79">
        <f t="shared" si="3"/>
        <v>0</v>
      </c>
      <c r="S20" s="79">
        <f t="shared" si="3"/>
        <v>0</v>
      </c>
      <c r="T20" s="80">
        <f t="shared" si="3"/>
        <v>3</v>
      </c>
      <c r="U20" s="76">
        <f t="shared" si="3"/>
        <v>5</v>
      </c>
      <c r="V20" s="79">
        <f t="shared" si="3"/>
        <v>1</v>
      </c>
      <c r="W20" s="79">
        <f t="shared" si="3"/>
        <v>0</v>
      </c>
      <c r="X20" s="79">
        <f t="shared" si="3"/>
        <v>0</v>
      </c>
      <c r="Y20" s="77">
        <f t="shared" si="3"/>
        <v>6</v>
      </c>
      <c r="Z20" s="78">
        <f t="shared" si="3"/>
        <v>0</v>
      </c>
      <c r="AA20" s="79">
        <f t="shared" si="3"/>
        <v>0</v>
      </c>
      <c r="AB20" s="79">
        <f t="shared" si="3"/>
        <v>0</v>
      </c>
      <c r="AC20" s="79">
        <f t="shared" si="3"/>
        <v>0</v>
      </c>
      <c r="AD20" s="80">
        <f t="shared" si="3"/>
        <v>0</v>
      </c>
      <c r="AE20" s="76">
        <f t="shared" si="3"/>
        <v>2</v>
      </c>
      <c r="AF20" s="79">
        <f t="shared" si="3"/>
        <v>0</v>
      </c>
      <c r="AG20" s="79">
        <f t="shared" si="3"/>
        <v>0</v>
      </c>
      <c r="AH20" s="79">
        <f t="shared" si="3"/>
        <v>0</v>
      </c>
      <c r="AI20" s="77">
        <f t="shared" si="3"/>
        <v>3</v>
      </c>
      <c r="AJ20" s="76">
        <f t="shared" si="3"/>
        <v>0</v>
      </c>
      <c r="AK20" s="79">
        <f t="shared" si="3"/>
        <v>0</v>
      </c>
      <c r="AL20" s="79">
        <f t="shared" si="3"/>
        <v>0</v>
      </c>
      <c r="AM20" s="79">
        <f t="shared" si="3"/>
        <v>0</v>
      </c>
      <c r="AN20" s="77">
        <f t="shared" si="3"/>
        <v>0</v>
      </c>
      <c r="AO20" s="78"/>
      <c r="AP20" s="79"/>
      <c r="AQ20" s="43"/>
      <c r="AR20" s="247"/>
    </row>
    <row r="21" spans="1:44" s="15" customFormat="1" ht="12.75" customHeight="1" thickBot="1" thickTop="1">
      <c r="A21" s="50">
        <v>12</v>
      </c>
      <c r="B21" s="279" t="s">
        <v>242</v>
      </c>
      <c r="C21" s="278" t="s">
        <v>192</v>
      </c>
      <c r="D21" s="53">
        <f aca="true" t="shared" si="4" ref="D21:D26">SUM(F21:AN21)-E21</f>
        <v>2</v>
      </c>
      <c r="E21" s="53">
        <f aca="true" t="shared" si="5" ref="E21:E26">J21+O21+T21+Y21+AD21+AI21+AN21</f>
        <v>2</v>
      </c>
      <c r="F21" s="280">
        <v>2</v>
      </c>
      <c r="G21" s="281">
        <v>0</v>
      </c>
      <c r="H21" s="281">
        <v>0</v>
      </c>
      <c r="I21" s="281" t="s">
        <v>29</v>
      </c>
      <c r="J21" s="282">
        <v>2</v>
      </c>
      <c r="K21" s="32"/>
      <c r="L21" s="30"/>
      <c r="M21" s="30"/>
      <c r="N21" s="30"/>
      <c r="O21" s="39"/>
      <c r="P21" s="29"/>
      <c r="Q21" s="30"/>
      <c r="R21" s="30"/>
      <c r="S21" s="30"/>
      <c r="T21" s="31"/>
      <c r="U21" s="32"/>
      <c r="V21" s="30"/>
      <c r="W21" s="30"/>
      <c r="X21" s="30"/>
      <c r="Y21" s="33"/>
      <c r="Z21" s="29"/>
      <c r="AA21" s="30"/>
      <c r="AB21" s="30"/>
      <c r="AC21" s="30"/>
      <c r="AD21" s="31"/>
      <c r="AE21" s="32"/>
      <c r="AF21" s="30"/>
      <c r="AG21" s="30"/>
      <c r="AH21" s="30"/>
      <c r="AI21" s="33"/>
      <c r="AJ21" s="32"/>
      <c r="AK21" s="30"/>
      <c r="AL21" s="30"/>
      <c r="AM21" s="30"/>
      <c r="AN21" s="33"/>
      <c r="AO21" s="165"/>
      <c r="AP21" s="54"/>
      <c r="AQ21" s="241"/>
      <c r="AR21" s="247"/>
    </row>
    <row r="22" spans="1:44" s="15" customFormat="1" ht="12.75" customHeight="1" thickBot="1" thickTop="1">
      <c r="A22" s="50">
        <v>13</v>
      </c>
      <c r="B22" s="277" t="s">
        <v>243</v>
      </c>
      <c r="C22" s="278" t="s">
        <v>193</v>
      </c>
      <c r="D22" s="57">
        <f t="shared" si="4"/>
        <v>2</v>
      </c>
      <c r="E22" s="57">
        <f t="shared" si="5"/>
        <v>2</v>
      </c>
      <c r="F22" s="29"/>
      <c r="G22" s="30"/>
      <c r="H22" s="30"/>
      <c r="I22" s="30"/>
      <c r="J22" s="31"/>
      <c r="K22" s="283">
        <v>1</v>
      </c>
      <c r="L22" s="281">
        <v>1</v>
      </c>
      <c r="M22" s="281">
        <v>0</v>
      </c>
      <c r="N22" s="307" t="s">
        <v>183</v>
      </c>
      <c r="O22" s="284">
        <v>2</v>
      </c>
      <c r="P22" s="29"/>
      <c r="Q22" s="30"/>
      <c r="R22" s="30"/>
      <c r="S22" s="30"/>
      <c r="T22" s="31"/>
      <c r="U22" s="32"/>
      <c r="V22" s="30"/>
      <c r="W22" s="30"/>
      <c r="X22" s="30"/>
      <c r="Y22" s="33"/>
      <c r="Z22" s="29"/>
      <c r="AA22" s="30"/>
      <c r="AB22" s="30"/>
      <c r="AC22" s="30"/>
      <c r="AD22" s="31"/>
      <c r="AE22" s="32"/>
      <c r="AF22" s="30"/>
      <c r="AG22" s="30"/>
      <c r="AH22" s="30"/>
      <c r="AI22" s="33"/>
      <c r="AJ22" s="32"/>
      <c r="AK22" s="30"/>
      <c r="AL22" s="30"/>
      <c r="AM22" s="30"/>
      <c r="AN22" s="33"/>
      <c r="AO22" s="4">
        <v>12</v>
      </c>
      <c r="AP22" s="58"/>
      <c r="AQ22" s="4"/>
      <c r="AR22" s="172" t="s">
        <v>192</v>
      </c>
    </row>
    <row r="23" spans="1:44" s="15" customFormat="1" ht="12.75" customHeight="1" thickBot="1">
      <c r="A23" s="50">
        <v>14</v>
      </c>
      <c r="B23" s="277" t="s">
        <v>244</v>
      </c>
      <c r="C23" s="69" t="s">
        <v>40</v>
      </c>
      <c r="D23" s="57">
        <f t="shared" si="4"/>
        <v>2</v>
      </c>
      <c r="E23" s="57">
        <f t="shared" si="5"/>
        <v>3</v>
      </c>
      <c r="F23" s="34"/>
      <c r="G23" s="35"/>
      <c r="H23" s="35"/>
      <c r="I23" s="35"/>
      <c r="J23" s="36"/>
      <c r="K23" s="37"/>
      <c r="L23" s="35"/>
      <c r="M23" s="35"/>
      <c r="N23" s="36"/>
      <c r="O23" s="38"/>
      <c r="P23" s="34"/>
      <c r="Q23" s="35"/>
      <c r="R23" s="35"/>
      <c r="S23" s="35"/>
      <c r="T23" s="36"/>
      <c r="U23" s="37"/>
      <c r="V23" s="35"/>
      <c r="W23" s="35"/>
      <c r="X23" s="35"/>
      <c r="Y23" s="38"/>
      <c r="Z23" s="34"/>
      <c r="AA23" s="35"/>
      <c r="AB23" s="35"/>
      <c r="AC23" s="35"/>
      <c r="AD23" s="36"/>
      <c r="AE23" s="285">
        <v>2</v>
      </c>
      <c r="AF23" s="286">
        <v>0</v>
      </c>
      <c r="AG23" s="286">
        <v>0</v>
      </c>
      <c r="AH23" s="286" t="s">
        <v>183</v>
      </c>
      <c r="AI23" s="287">
        <v>3</v>
      </c>
      <c r="AJ23" s="37"/>
      <c r="AK23" s="35"/>
      <c r="AL23" s="35"/>
      <c r="AM23" s="35"/>
      <c r="AN23" s="38"/>
      <c r="AO23" s="41"/>
      <c r="AP23" s="81"/>
      <c r="AQ23" s="41"/>
      <c r="AR23" s="247"/>
    </row>
    <row r="24" spans="1:48" s="15" customFormat="1" ht="12.75" customHeight="1" thickBot="1">
      <c r="A24" s="50">
        <v>15</v>
      </c>
      <c r="B24" s="56" t="s">
        <v>217</v>
      </c>
      <c r="C24" s="69" t="s">
        <v>41</v>
      </c>
      <c r="D24" s="57">
        <f t="shared" si="4"/>
        <v>3</v>
      </c>
      <c r="E24" s="57">
        <f t="shared" si="5"/>
        <v>3</v>
      </c>
      <c r="F24" s="34"/>
      <c r="G24" s="35"/>
      <c r="H24" s="35"/>
      <c r="I24" s="35"/>
      <c r="J24" s="36"/>
      <c r="K24" s="37"/>
      <c r="L24" s="35"/>
      <c r="M24" s="35"/>
      <c r="N24" s="36"/>
      <c r="O24" s="33"/>
      <c r="P24" s="34"/>
      <c r="Q24" s="35"/>
      <c r="R24" s="35"/>
      <c r="S24" s="35"/>
      <c r="T24" s="36"/>
      <c r="U24" s="37">
        <v>3</v>
      </c>
      <c r="V24" s="35">
        <v>0</v>
      </c>
      <c r="W24" s="35">
        <v>0</v>
      </c>
      <c r="X24" s="35" t="s">
        <v>29</v>
      </c>
      <c r="Y24" s="38">
        <v>3</v>
      </c>
      <c r="Z24" s="34"/>
      <c r="AA24" s="35"/>
      <c r="AB24" s="35"/>
      <c r="AC24" s="35"/>
      <c r="AD24" s="36"/>
      <c r="AE24" s="37"/>
      <c r="AF24" s="35"/>
      <c r="AG24" s="35"/>
      <c r="AH24" s="35"/>
      <c r="AI24" s="38"/>
      <c r="AJ24" s="37"/>
      <c r="AK24" s="35"/>
      <c r="AL24" s="35"/>
      <c r="AM24" s="35"/>
      <c r="AN24" s="38"/>
      <c r="AO24" s="41"/>
      <c r="AP24" s="81"/>
      <c r="AQ24" s="41"/>
      <c r="AR24" s="247"/>
      <c r="AV24" s="7"/>
    </row>
    <row r="25" spans="1:44" s="15" customFormat="1" ht="12.75" customHeight="1" thickBot="1">
      <c r="A25" s="50">
        <v>16</v>
      </c>
      <c r="B25" s="56" t="s">
        <v>218</v>
      </c>
      <c r="C25" s="69" t="s">
        <v>42</v>
      </c>
      <c r="D25" s="57">
        <f t="shared" si="4"/>
        <v>3</v>
      </c>
      <c r="E25" s="57">
        <f t="shared" si="5"/>
        <v>3</v>
      </c>
      <c r="F25" s="34"/>
      <c r="G25" s="35"/>
      <c r="H25" s="35"/>
      <c r="I25" s="35"/>
      <c r="J25" s="36"/>
      <c r="K25" s="37"/>
      <c r="L25" s="35"/>
      <c r="M25" s="35"/>
      <c r="N25" s="35"/>
      <c r="O25" s="33"/>
      <c r="P25" s="34"/>
      <c r="Q25" s="35"/>
      <c r="R25" s="35"/>
      <c r="S25" s="35"/>
      <c r="T25" s="36"/>
      <c r="U25" s="37">
        <v>2</v>
      </c>
      <c r="V25" s="35">
        <v>1</v>
      </c>
      <c r="W25" s="35">
        <v>0</v>
      </c>
      <c r="X25" s="35" t="s">
        <v>29</v>
      </c>
      <c r="Y25" s="38">
        <v>3</v>
      </c>
      <c r="Z25" s="34"/>
      <c r="AA25" s="35"/>
      <c r="AB25" s="35"/>
      <c r="AC25" s="35"/>
      <c r="AD25" s="36"/>
      <c r="AE25" s="37"/>
      <c r="AF25" s="35"/>
      <c r="AG25" s="35"/>
      <c r="AH25" s="35"/>
      <c r="AI25" s="38"/>
      <c r="AJ25" s="37"/>
      <c r="AK25" s="35"/>
      <c r="AL25" s="35"/>
      <c r="AM25" s="35"/>
      <c r="AN25" s="38"/>
      <c r="AO25" s="41"/>
      <c r="AP25" s="81"/>
      <c r="AQ25" s="41"/>
      <c r="AR25" s="247"/>
    </row>
    <row r="26" spans="1:44" s="15" customFormat="1" ht="12.75" customHeight="1" thickBot="1">
      <c r="A26" s="50">
        <v>17</v>
      </c>
      <c r="B26" s="82" t="s">
        <v>219</v>
      </c>
      <c r="C26" s="83" t="s">
        <v>43</v>
      </c>
      <c r="D26" s="84">
        <f t="shared" si="4"/>
        <v>3</v>
      </c>
      <c r="E26" s="84">
        <f t="shared" si="5"/>
        <v>3</v>
      </c>
      <c r="F26" s="34"/>
      <c r="G26" s="35"/>
      <c r="H26" s="35"/>
      <c r="I26" s="35"/>
      <c r="J26" s="36"/>
      <c r="K26" s="37"/>
      <c r="L26" s="35"/>
      <c r="M26" s="35"/>
      <c r="N26" s="35"/>
      <c r="O26" s="38"/>
      <c r="P26" s="34">
        <v>2</v>
      </c>
      <c r="Q26" s="35">
        <v>1</v>
      </c>
      <c r="R26" s="35">
        <v>0</v>
      </c>
      <c r="S26" s="35" t="s">
        <v>29</v>
      </c>
      <c r="T26" s="36">
        <v>3</v>
      </c>
      <c r="U26" s="37"/>
      <c r="V26" s="35"/>
      <c r="W26" s="35"/>
      <c r="X26" s="35"/>
      <c r="Y26" s="38"/>
      <c r="Z26" s="34"/>
      <c r="AA26" s="35"/>
      <c r="AB26" s="35"/>
      <c r="AC26" s="35"/>
      <c r="AD26" s="36"/>
      <c r="AE26" s="37"/>
      <c r="AF26" s="35"/>
      <c r="AG26" s="35"/>
      <c r="AH26" s="35"/>
      <c r="AI26" s="38"/>
      <c r="AJ26" s="37"/>
      <c r="AK26" s="35"/>
      <c r="AL26" s="35"/>
      <c r="AM26" s="35"/>
      <c r="AN26" s="38"/>
      <c r="AO26" s="41"/>
      <c r="AP26" s="81"/>
      <c r="AQ26" s="213"/>
      <c r="AR26" s="247"/>
    </row>
    <row r="27" spans="1:44" s="15" customFormat="1" ht="12.75" customHeight="1" thickBot="1">
      <c r="A27" s="319" t="s">
        <v>90</v>
      </c>
      <c r="B27" s="320"/>
      <c r="C27" s="320"/>
      <c r="D27" s="76">
        <f>SUM(D28:D48)</f>
        <v>58</v>
      </c>
      <c r="E27" s="77">
        <f aca="true" t="shared" si="6" ref="E27:O27">SUM(E28:E48)</f>
        <v>75</v>
      </c>
      <c r="F27" s="80">
        <f t="shared" si="6"/>
        <v>4</v>
      </c>
      <c r="G27" s="80">
        <f t="shared" si="6"/>
        <v>1</v>
      </c>
      <c r="H27" s="80">
        <f t="shared" si="6"/>
        <v>2</v>
      </c>
      <c r="I27" s="80">
        <f t="shared" si="6"/>
        <v>0</v>
      </c>
      <c r="J27" s="80">
        <f t="shared" si="6"/>
        <v>8</v>
      </c>
      <c r="K27" s="80">
        <f t="shared" si="6"/>
        <v>4</v>
      </c>
      <c r="L27" s="80">
        <f t="shared" si="6"/>
        <v>0</v>
      </c>
      <c r="M27" s="80">
        <f t="shared" si="6"/>
        <v>2</v>
      </c>
      <c r="N27" s="80">
        <f t="shared" si="6"/>
        <v>0</v>
      </c>
      <c r="O27" s="80">
        <f t="shared" si="6"/>
        <v>7</v>
      </c>
      <c r="P27" s="80">
        <f aca="true" t="shared" si="7" ref="P27:AN27">SUM(P28:P48)</f>
        <v>13</v>
      </c>
      <c r="Q27" s="80">
        <f t="shared" si="7"/>
        <v>0</v>
      </c>
      <c r="R27" s="80">
        <f t="shared" si="7"/>
        <v>6</v>
      </c>
      <c r="S27" s="80">
        <f t="shared" si="7"/>
        <v>0</v>
      </c>
      <c r="T27" s="80">
        <f t="shared" si="7"/>
        <v>26</v>
      </c>
      <c r="U27" s="80">
        <f t="shared" si="7"/>
        <v>11</v>
      </c>
      <c r="V27" s="80">
        <f t="shared" si="7"/>
        <v>1</v>
      </c>
      <c r="W27" s="80">
        <f t="shared" si="7"/>
        <v>4</v>
      </c>
      <c r="X27" s="80">
        <f t="shared" si="7"/>
        <v>0</v>
      </c>
      <c r="Y27" s="80">
        <f t="shared" si="7"/>
        <v>22</v>
      </c>
      <c r="Z27" s="80">
        <f t="shared" si="7"/>
        <v>5</v>
      </c>
      <c r="AA27" s="80">
        <f t="shared" si="7"/>
        <v>1</v>
      </c>
      <c r="AB27" s="80">
        <f t="shared" si="7"/>
        <v>2</v>
      </c>
      <c r="AC27" s="80">
        <f t="shared" si="7"/>
        <v>0</v>
      </c>
      <c r="AD27" s="80">
        <f t="shared" si="7"/>
        <v>10</v>
      </c>
      <c r="AE27" s="80">
        <f t="shared" si="7"/>
        <v>0</v>
      </c>
      <c r="AF27" s="80">
        <f t="shared" si="7"/>
        <v>0</v>
      </c>
      <c r="AG27" s="80">
        <f t="shared" si="7"/>
        <v>0</v>
      </c>
      <c r="AH27" s="80">
        <f t="shared" si="7"/>
        <v>0</v>
      </c>
      <c r="AI27" s="80">
        <f t="shared" si="7"/>
        <v>0</v>
      </c>
      <c r="AJ27" s="80">
        <f t="shared" si="7"/>
        <v>0</v>
      </c>
      <c r="AK27" s="80">
        <f t="shared" si="7"/>
        <v>0</v>
      </c>
      <c r="AL27" s="80">
        <f t="shared" si="7"/>
        <v>2</v>
      </c>
      <c r="AM27" s="80">
        <f t="shared" si="7"/>
        <v>0</v>
      </c>
      <c r="AN27" s="80">
        <f t="shared" si="7"/>
        <v>2</v>
      </c>
      <c r="AO27" s="78"/>
      <c r="AP27" s="79"/>
      <c r="AQ27" s="43"/>
      <c r="AR27" s="247"/>
    </row>
    <row r="28" spans="1:44" s="86" customFormat="1" ht="12.75" customHeight="1" thickBot="1" thickTop="1">
      <c r="A28" s="50">
        <v>18</v>
      </c>
      <c r="B28" s="85" t="s">
        <v>220</v>
      </c>
      <c r="C28" s="83" t="s">
        <v>44</v>
      </c>
      <c r="D28" s="53">
        <v>3</v>
      </c>
      <c r="E28" s="53">
        <v>4</v>
      </c>
      <c r="F28" s="34"/>
      <c r="G28" s="35"/>
      <c r="H28" s="35"/>
      <c r="I28" s="35"/>
      <c r="J28" s="36"/>
      <c r="K28" s="37"/>
      <c r="L28" s="35"/>
      <c r="M28" s="35"/>
      <c r="N28" s="35"/>
      <c r="O28" s="38"/>
      <c r="P28" s="34">
        <v>3</v>
      </c>
      <c r="Q28" s="35">
        <v>0</v>
      </c>
      <c r="R28" s="35">
        <v>0</v>
      </c>
      <c r="S28" s="35" t="s">
        <v>29</v>
      </c>
      <c r="T28" s="36">
        <v>4</v>
      </c>
      <c r="U28" s="37"/>
      <c r="V28" s="35"/>
      <c r="W28" s="35"/>
      <c r="X28" s="35"/>
      <c r="Y28" s="38"/>
      <c r="Z28" s="34"/>
      <c r="AA28" s="35"/>
      <c r="AB28" s="35"/>
      <c r="AC28" s="35"/>
      <c r="AD28" s="36"/>
      <c r="AE28" s="37"/>
      <c r="AF28" s="35"/>
      <c r="AG28" s="35"/>
      <c r="AH28" s="35"/>
      <c r="AI28" s="38"/>
      <c r="AJ28" s="37"/>
      <c r="AK28" s="35"/>
      <c r="AL28" s="35"/>
      <c r="AM28" s="35"/>
      <c r="AN28" s="38"/>
      <c r="AO28" s="41"/>
      <c r="AP28" s="81"/>
      <c r="AQ28" s="41"/>
      <c r="AR28" s="248"/>
    </row>
    <row r="29" spans="1:44" s="15" customFormat="1" ht="12.75" customHeight="1" thickBot="1">
      <c r="A29" s="50">
        <v>19</v>
      </c>
      <c r="B29" s="85" t="s">
        <v>221</v>
      </c>
      <c r="C29" s="69" t="s">
        <v>30</v>
      </c>
      <c r="D29" s="57">
        <v>2</v>
      </c>
      <c r="E29" s="57">
        <v>3</v>
      </c>
      <c r="F29" s="29"/>
      <c r="G29" s="30"/>
      <c r="H29" s="30"/>
      <c r="I29" s="30"/>
      <c r="J29" s="31"/>
      <c r="K29" s="32"/>
      <c r="L29" s="30"/>
      <c r="M29" s="30"/>
      <c r="N29" s="30"/>
      <c r="O29" s="33"/>
      <c r="P29" s="29"/>
      <c r="Q29" s="30"/>
      <c r="R29" s="30"/>
      <c r="S29" s="30"/>
      <c r="T29" s="31"/>
      <c r="U29" s="32">
        <v>1</v>
      </c>
      <c r="V29" s="30">
        <v>1</v>
      </c>
      <c r="W29" s="30">
        <v>0</v>
      </c>
      <c r="X29" s="30" t="s">
        <v>25</v>
      </c>
      <c r="Y29" s="33">
        <v>3</v>
      </c>
      <c r="Z29" s="29"/>
      <c r="AA29" s="30"/>
      <c r="AB29" s="30"/>
      <c r="AC29" s="30"/>
      <c r="AD29" s="31"/>
      <c r="AE29" s="32"/>
      <c r="AF29" s="30"/>
      <c r="AG29" s="30"/>
      <c r="AH29" s="30"/>
      <c r="AI29" s="33"/>
      <c r="AJ29" s="32"/>
      <c r="AK29" s="30"/>
      <c r="AL29" s="30"/>
      <c r="AM29" s="30"/>
      <c r="AN29" s="33"/>
      <c r="AO29" s="166"/>
      <c r="AP29" s="87"/>
      <c r="AQ29" s="166"/>
      <c r="AR29" s="247"/>
    </row>
    <row r="30" spans="1:44" s="15" customFormat="1" ht="12.75" customHeight="1" thickBot="1">
      <c r="A30" s="50">
        <v>20</v>
      </c>
      <c r="B30" s="85" t="s">
        <v>222</v>
      </c>
      <c r="C30" s="69" t="s">
        <v>45</v>
      </c>
      <c r="D30" s="57">
        <f aca="true" t="shared" si="8" ref="D30:D48">SUM(F30:AN30)-E30</f>
        <v>3</v>
      </c>
      <c r="E30" s="57">
        <f aca="true" t="shared" si="9" ref="E30:E48">J30+O30+T30+Y30+AD30+AI30+AN30</f>
        <v>4</v>
      </c>
      <c r="F30" s="29"/>
      <c r="G30" s="30"/>
      <c r="H30" s="30"/>
      <c r="I30" s="30"/>
      <c r="J30" s="31"/>
      <c r="K30" s="32"/>
      <c r="L30" s="30"/>
      <c r="M30" s="30"/>
      <c r="N30" s="30"/>
      <c r="O30" s="33"/>
      <c r="P30" s="29"/>
      <c r="Q30" s="30"/>
      <c r="R30" s="30"/>
      <c r="S30" s="30"/>
      <c r="T30" s="31"/>
      <c r="U30" s="32">
        <v>2</v>
      </c>
      <c r="V30" s="30">
        <v>0</v>
      </c>
      <c r="W30" s="30">
        <v>1</v>
      </c>
      <c r="X30" s="30" t="s">
        <v>183</v>
      </c>
      <c r="Y30" s="33">
        <v>4</v>
      </c>
      <c r="Z30" s="29"/>
      <c r="AA30" s="30"/>
      <c r="AB30" s="30"/>
      <c r="AC30" s="30"/>
      <c r="AD30" s="31"/>
      <c r="AE30" s="32"/>
      <c r="AF30" s="30"/>
      <c r="AG30" s="30"/>
      <c r="AH30" s="30"/>
      <c r="AI30" s="33"/>
      <c r="AJ30" s="32"/>
      <c r="AK30" s="30"/>
      <c r="AL30" s="30"/>
      <c r="AM30" s="30"/>
      <c r="AN30" s="33"/>
      <c r="AO30" s="166">
        <v>17</v>
      </c>
      <c r="AP30" s="87"/>
      <c r="AQ30" s="242"/>
      <c r="AR30" s="172" t="s">
        <v>43</v>
      </c>
    </row>
    <row r="31" spans="1:44" s="15" customFormat="1" ht="12.75" customHeight="1" thickBot="1">
      <c r="A31" s="50">
        <v>21</v>
      </c>
      <c r="B31" s="85" t="s">
        <v>223</v>
      </c>
      <c r="C31" s="69" t="s">
        <v>46</v>
      </c>
      <c r="D31" s="57">
        <f t="shared" si="8"/>
        <v>4</v>
      </c>
      <c r="E31" s="57">
        <f t="shared" si="9"/>
        <v>5</v>
      </c>
      <c r="F31" s="34"/>
      <c r="G31" s="35"/>
      <c r="H31" s="35"/>
      <c r="I31" s="35"/>
      <c r="J31" s="36"/>
      <c r="K31" s="37"/>
      <c r="L31" s="35"/>
      <c r="M31" s="35"/>
      <c r="N31" s="35"/>
      <c r="O31" s="38"/>
      <c r="P31" s="34"/>
      <c r="Q31" s="35"/>
      <c r="R31" s="35"/>
      <c r="S31" s="35"/>
      <c r="T31" s="36"/>
      <c r="U31" s="37"/>
      <c r="V31" s="35"/>
      <c r="W31" s="35"/>
      <c r="X31" s="35"/>
      <c r="Y31" s="38"/>
      <c r="Z31" s="34">
        <v>2</v>
      </c>
      <c r="AA31" s="35">
        <v>1</v>
      </c>
      <c r="AB31" s="35">
        <v>1</v>
      </c>
      <c r="AC31" s="35" t="s">
        <v>29</v>
      </c>
      <c r="AD31" s="36">
        <v>5</v>
      </c>
      <c r="AE31" s="37"/>
      <c r="AF31" s="35"/>
      <c r="AG31" s="35"/>
      <c r="AH31" s="35"/>
      <c r="AI31" s="38"/>
      <c r="AJ31" s="37"/>
      <c r="AK31" s="35"/>
      <c r="AL31" s="35"/>
      <c r="AM31" s="35"/>
      <c r="AN31" s="38"/>
      <c r="AO31" s="41">
        <v>20</v>
      </c>
      <c r="AP31" s="81"/>
      <c r="AQ31" s="242"/>
      <c r="AR31" s="172" t="s">
        <v>45</v>
      </c>
    </row>
    <row r="32" spans="1:44" s="138" customFormat="1" ht="13.5" customHeight="1" thickBot="1">
      <c r="A32" s="170">
        <v>22</v>
      </c>
      <c r="B32" s="149" t="s">
        <v>224</v>
      </c>
      <c r="C32" s="150" t="s">
        <v>31</v>
      </c>
      <c r="D32" s="151">
        <f t="shared" si="8"/>
        <v>2</v>
      </c>
      <c r="E32" s="151">
        <f t="shared" si="9"/>
        <v>2</v>
      </c>
      <c r="F32" s="152"/>
      <c r="G32" s="153"/>
      <c r="H32" s="153"/>
      <c r="I32" s="153"/>
      <c r="J32" s="154"/>
      <c r="K32" s="155"/>
      <c r="L32" s="153"/>
      <c r="M32" s="153"/>
      <c r="N32" s="153"/>
      <c r="O32" s="156"/>
      <c r="P32" s="152"/>
      <c r="Q32" s="153"/>
      <c r="R32" s="153"/>
      <c r="S32" s="153"/>
      <c r="T32" s="154"/>
      <c r="U32" s="155"/>
      <c r="V32" s="153"/>
      <c r="W32" s="153"/>
      <c r="X32" s="153"/>
      <c r="Y32" s="156"/>
      <c r="Z32" s="152">
        <v>2</v>
      </c>
      <c r="AA32" s="153">
        <v>0</v>
      </c>
      <c r="AB32" s="153">
        <v>0</v>
      </c>
      <c r="AC32" s="153" t="s">
        <v>183</v>
      </c>
      <c r="AD32" s="154">
        <v>2</v>
      </c>
      <c r="AE32" s="155"/>
      <c r="AF32" s="153"/>
      <c r="AG32" s="153"/>
      <c r="AH32" s="153"/>
      <c r="AI32" s="156"/>
      <c r="AJ32" s="155"/>
      <c r="AK32" s="153"/>
      <c r="AL32" s="153"/>
      <c r="AM32" s="153"/>
      <c r="AN32" s="156"/>
      <c r="AO32" s="288"/>
      <c r="AP32" s="157"/>
      <c r="AQ32" s="243"/>
      <c r="AR32" s="289" t="s">
        <v>245</v>
      </c>
    </row>
    <row r="33" spans="1:44" s="15" customFormat="1" ht="12.75" customHeight="1" thickBot="1">
      <c r="A33" s="50">
        <v>23</v>
      </c>
      <c r="B33" s="85" t="s">
        <v>225</v>
      </c>
      <c r="C33" s="69" t="s">
        <v>47</v>
      </c>
      <c r="D33" s="57">
        <f t="shared" si="8"/>
        <v>2</v>
      </c>
      <c r="E33" s="57">
        <f t="shared" si="9"/>
        <v>3</v>
      </c>
      <c r="F33" s="34"/>
      <c r="G33" s="35"/>
      <c r="H33" s="35"/>
      <c r="I33" s="35"/>
      <c r="J33" s="36"/>
      <c r="K33" s="37"/>
      <c r="L33" s="35"/>
      <c r="M33" s="35"/>
      <c r="N33" s="35"/>
      <c r="O33" s="38"/>
      <c r="P33" s="34"/>
      <c r="Q33" s="35"/>
      <c r="R33" s="35"/>
      <c r="S33" s="35"/>
      <c r="T33" s="36"/>
      <c r="U33" s="37">
        <v>2</v>
      </c>
      <c r="V33" s="35">
        <v>0</v>
      </c>
      <c r="W33" s="35">
        <v>0</v>
      </c>
      <c r="X33" s="35" t="s">
        <v>183</v>
      </c>
      <c r="Y33" s="38">
        <v>3</v>
      </c>
      <c r="Z33" s="34"/>
      <c r="AA33" s="35"/>
      <c r="AB33" s="35"/>
      <c r="AC33" s="35"/>
      <c r="AD33" s="36"/>
      <c r="AE33" s="37"/>
      <c r="AF33" s="35"/>
      <c r="AG33" s="35"/>
      <c r="AH33" s="35"/>
      <c r="AI33" s="38"/>
      <c r="AJ33" s="37"/>
      <c r="AK33" s="35"/>
      <c r="AL33" s="35"/>
      <c r="AM33" s="35"/>
      <c r="AN33" s="38"/>
      <c r="AO33" s="41" t="s">
        <v>247</v>
      </c>
      <c r="AP33" s="81"/>
      <c r="AQ33" s="242"/>
      <c r="AR33" s="290" t="s">
        <v>246</v>
      </c>
    </row>
    <row r="34" spans="1:44" s="15" customFormat="1" ht="12.75" customHeight="1" thickBot="1">
      <c r="A34" s="50">
        <v>24</v>
      </c>
      <c r="B34" s="85" t="s">
        <v>248</v>
      </c>
      <c r="C34" s="69" t="s">
        <v>92</v>
      </c>
      <c r="D34" s="57">
        <f t="shared" si="8"/>
        <v>2</v>
      </c>
      <c r="E34" s="57">
        <f t="shared" si="9"/>
        <v>3</v>
      </c>
      <c r="F34" s="34"/>
      <c r="G34" s="35"/>
      <c r="H34" s="35"/>
      <c r="I34" s="35"/>
      <c r="J34" s="36"/>
      <c r="K34" s="37"/>
      <c r="L34" s="35"/>
      <c r="M34" s="35"/>
      <c r="N34" s="35"/>
      <c r="O34" s="38"/>
      <c r="P34" s="34">
        <v>2</v>
      </c>
      <c r="Q34" s="35">
        <v>0</v>
      </c>
      <c r="R34" s="35">
        <v>0</v>
      </c>
      <c r="S34" s="35" t="s">
        <v>29</v>
      </c>
      <c r="T34" s="36">
        <v>3</v>
      </c>
      <c r="U34" s="37"/>
      <c r="V34" s="35"/>
      <c r="W34" s="35"/>
      <c r="X34" s="35"/>
      <c r="Y34" s="38"/>
      <c r="Z34" s="34"/>
      <c r="AA34" s="35"/>
      <c r="AB34" s="35"/>
      <c r="AC34" s="35"/>
      <c r="AD34" s="36"/>
      <c r="AE34" s="37"/>
      <c r="AF34" s="35"/>
      <c r="AG34" s="35"/>
      <c r="AH34" s="35"/>
      <c r="AI34" s="38"/>
      <c r="AJ34" s="37"/>
      <c r="AK34" s="35"/>
      <c r="AL34" s="35"/>
      <c r="AM34" s="35"/>
      <c r="AN34" s="38"/>
      <c r="AO34" s="41">
        <v>8</v>
      </c>
      <c r="AP34" s="81"/>
      <c r="AQ34" s="242"/>
      <c r="AR34" s="172" t="s">
        <v>167</v>
      </c>
    </row>
    <row r="35" spans="1:44" s="15" customFormat="1" ht="12.75" customHeight="1" thickBot="1">
      <c r="A35" s="50">
        <v>25</v>
      </c>
      <c r="B35" s="85" t="s">
        <v>226</v>
      </c>
      <c r="C35" s="69" t="s">
        <v>48</v>
      </c>
      <c r="D35" s="57">
        <f t="shared" si="8"/>
        <v>4</v>
      </c>
      <c r="E35" s="57">
        <f t="shared" si="9"/>
        <v>5</v>
      </c>
      <c r="F35" s="34">
        <v>2</v>
      </c>
      <c r="G35" s="35">
        <v>0</v>
      </c>
      <c r="H35" s="35">
        <v>2</v>
      </c>
      <c r="I35" s="35" t="s">
        <v>183</v>
      </c>
      <c r="J35" s="36">
        <v>5</v>
      </c>
      <c r="K35" s="37"/>
      <c r="L35" s="35"/>
      <c r="M35" s="35"/>
      <c r="N35" s="35"/>
      <c r="O35" s="38"/>
      <c r="P35" s="34"/>
      <c r="Q35" s="35"/>
      <c r="R35" s="35"/>
      <c r="S35" s="35"/>
      <c r="T35" s="36"/>
      <c r="U35" s="37"/>
      <c r="V35" s="35"/>
      <c r="W35" s="35"/>
      <c r="X35" s="35"/>
      <c r="Y35" s="38"/>
      <c r="Z35" s="34"/>
      <c r="AA35" s="35"/>
      <c r="AB35" s="35"/>
      <c r="AC35" s="35"/>
      <c r="AD35" s="36"/>
      <c r="AE35" s="37"/>
      <c r="AF35" s="35"/>
      <c r="AG35" s="35"/>
      <c r="AH35" s="35"/>
      <c r="AI35" s="38"/>
      <c r="AJ35" s="37"/>
      <c r="AK35" s="35"/>
      <c r="AL35" s="35"/>
      <c r="AM35" s="35"/>
      <c r="AN35" s="38"/>
      <c r="AO35" s="41"/>
      <c r="AP35" s="81"/>
      <c r="AQ35" s="242"/>
      <c r="AR35" s="247"/>
    </row>
    <row r="36" spans="1:44" s="15" customFormat="1" ht="12.75" customHeight="1" thickBot="1">
      <c r="A36" s="50">
        <v>26</v>
      </c>
      <c r="B36" s="85" t="s">
        <v>227</v>
      </c>
      <c r="C36" s="69" t="s">
        <v>49</v>
      </c>
      <c r="D36" s="57">
        <f t="shared" si="8"/>
        <v>2</v>
      </c>
      <c r="E36" s="57">
        <f t="shared" si="9"/>
        <v>2</v>
      </c>
      <c r="F36" s="34"/>
      <c r="G36" s="35"/>
      <c r="H36" s="35"/>
      <c r="I36" s="35"/>
      <c r="J36" s="36"/>
      <c r="K36" s="37"/>
      <c r="L36" s="35"/>
      <c r="M36" s="35"/>
      <c r="N36" s="35"/>
      <c r="O36" s="38"/>
      <c r="P36" s="34"/>
      <c r="Q36" s="35"/>
      <c r="R36" s="35"/>
      <c r="S36" s="35"/>
      <c r="T36" s="36"/>
      <c r="U36" s="37"/>
      <c r="V36" s="35"/>
      <c r="W36" s="35"/>
      <c r="X36" s="35"/>
      <c r="Y36" s="38"/>
      <c r="Z36" s="34"/>
      <c r="AA36" s="35"/>
      <c r="AB36" s="35"/>
      <c r="AC36" s="35"/>
      <c r="AD36" s="36"/>
      <c r="AE36" s="37"/>
      <c r="AF36" s="35"/>
      <c r="AG36" s="35"/>
      <c r="AH36" s="35"/>
      <c r="AI36" s="38"/>
      <c r="AJ36" s="37">
        <v>0</v>
      </c>
      <c r="AK36" s="35">
        <v>0</v>
      </c>
      <c r="AL36" s="35">
        <v>2</v>
      </c>
      <c r="AM36" s="35" t="s">
        <v>183</v>
      </c>
      <c r="AN36" s="38">
        <v>2</v>
      </c>
      <c r="AO36" s="167"/>
      <c r="AP36" s="81"/>
      <c r="AQ36" s="242"/>
      <c r="AR36" s="247"/>
    </row>
    <row r="37" spans="1:44" s="15" customFormat="1" ht="28.5" customHeight="1" thickBot="1">
      <c r="A37" s="50">
        <v>27</v>
      </c>
      <c r="B37" s="89" t="s">
        <v>228</v>
      </c>
      <c r="C37" s="69" t="s">
        <v>50</v>
      </c>
      <c r="D37" s="84">
        <f t="shared" si="8"/>
        <v>3</v>
      </c>
      <c r="E37" s="84">
        <f t="shared" si="9"/>
        <v>4</v>
      </c>
      <c r="F37" s="34"/>
      <c r="G37" s="35"/>
      <c r="H37" s="35"/>
      <c r="I37" s="35"/>
      <c r="J37" s="36"/>
      <c r="K37" s="37"/>
      <c r="L37" s="35"/>
      <c r="M37" s="35"/>
      <c r="N37" s="35"/>
      <c r="O37" s="38"/>
      <c r="P37" s="34">
        <v>2</v>
      </c>
      <c r="Q37" s="35">
        <v>0</v>
      </c>
      <c r="R37" s="35">
        <v>1</v>
      </c>
      <c r="S37" s="35" t="s">
        <v>183</v>
      </c>
      <c r="T37" s="36">
        <v>4</v>
      </c>
      <c r="U37" s="37"/>
      <c r="V37" s="35"/>
      <c r="W37" s="35"/>
      <c r="X37" s="35"/>
      <c r="Y37" s="38"/>
      <c r="Z37" s="34"/>
      <c r="AA37" s="35"/>
      <c r="AB37" s="35"/>
      <c r="AC37" s="35"/>
      <c r="AD37" s="36"/>
      <c r="AE37" s="37"/>
      <c r="AF37" s="35"/>
      <c r="AG37" s="35"/>
      <c r="AH37" s="35"/>
      <c r="AI37" s="38"/>
      <c r="AJ37" s="37"/>
      <c r="AK37" s="35"/>
      <c r="AL37" s="35"/>
      <c r="AM37" s="35"/>
      <c r="AN37" s="38"/>
      <c r="AO37" s="167"/>
      <c r="AP37" s="81"/>
      <c r="AQ37" s="242"/>
      <c r="AR37" s="247"/>
    </row>
    <row r="38" spans="1:44" s="15" customFormat="1" ht="12.75" customHeight="1" thickBot="1">
      <c r="A38" s="319" t="s">
        <v>173</v>
      </c>
      <c r="B38" s="320"/>
      <c r="C38" s="320"/>
      <c r="D38" s="90"/>
      <c r="E38" s="70"/>
      <c r="F38" s="34"/>
      <c r="G38" s="35"/>
      <c r="H38" s="35"/>
      <c r="I38" s="35"/>
      <c r="J38" s="36"/>
      <c r="K38" s="37"/>
      <c r="L38" s="35"/>
      <c r="M38" s="35"/>
      <c r="N38" s="35"/>
      <c r="O38" s="38"/>
      <c r="P38" s="34"/>
      <c r="Q38" s="35"/>
      <c r="R38" s="35"/>
      <c r="S38" s="35"/>
      <c r="T38" s="36"/>
      <c r="U38" s="37"/>
      <c r="V38" s="35"/>
      <c r="W38" s="35"/>
      <c r="X38" s="35"/>
      <c r="Y38" s="38"/>
      <c r="Z38" s="34"/>
      <c r="AA38" s="35"/>
      <c r="AB38" s="35"/>
      <c r="AC38" s="35"/>
      <c r="AD38" s="36"/>
      <c r="AE38" s="37"/>
      <c r="AF38" s="35"/>
      <c r="AG38" s="35"/>
      <c r="AH38" s="35"/>
      <c r="AI38" s="38"/>
      <c r="AJ38" s="37"/>
      <c r="AK38" s="35"/>
      <c r="AL38" s="35"/>
      <c r="AM38" s="35"/>
      <c r="AN38" s="38"/>
      <c r="AO38" s="167"/>
      <c r="AP38" s="81"/>
      <c r="AQ38" s="242"/>
      <c r="AR38" s="247"/>
    </row>
    <row r="39" spans="1:44" s="15" customFormat="1" ht="12.75" customHeight="1" thickBot="1">
      <c r="A39" s="91">
        <v>28</v>
      </c>
      <c r="B39" s="85" t="s">
        <v>229</v>
      </c>
      <c r="C39" s="83" t="s">
        <v>52</v>
      </c>
      <c r="D39" s="57">
        <f t="shared" si="8"/>
        <v>3</v>
      </c>
      <c r="E39" s="70">
        <f t="shared" si="9"/>
        <v>3</v>
      </c>
      <c r="F39" s="34">
        <v>2</v>
      </c>
      <c r="G39" s="35">
        <v>1</v>
      </c>
      <c r="H39" s="35">
        <v>0</v>
      </c>
      <c r="I39" s="35" t="s">
        <v>183</v>
      </c>
      <c r="J39" s="36">
        <v>3</v>
      </c>
      <c r="K39" s="37"/>
      <c r="L39" s="35"/>
      <c r="M39" s="35"/>
      <c r="N39" s="35"/>
      <c r="O39" s="38"/>
      <c r="P39" s="34"/>
      <c r="Q39" s="35"/>
      <c r="R39" s="35"/>
      <c r="S39" s="35"/>
      <c r="T39" s="36"/>
      <c r="U39" s="37"/>
      <c r="V39" s="35"/>
      <c r="W39" s="35"/>
      <c r="X39" s="35"/>
      <c r="Y39" s="38"/>
      <c r="Z39" s="34"/>
      <c r="AA39" s="35"/>
      <c r="AB39" s="35"/>
      <c r="AC39" s="35"/>
      <c r="AD39" s="36"/>
      <c r="AE39" s="37"/>
      <c r="AF39" s="35"/>
      <c r="AG39" s="35"/>
      <c r="AH39" s="35"/>
      <c r="AI39" s="38"/>
      <c r="AJ39" s="37"/>
      <c r="AK39" s="35"/>
      <c r="AL39" s="35"/>
      <c r="AM39" s="35"/>
      <c r="AN39" s="38"/>
      <c r="AO39" s="41"/>
      <c r="AP39" s="81"/>
      <c r="AQ39" s="242"/>
      <c r="AR39" s="247"/>
    </row>
    <row r="40" spans="1:44" s="15" customFormat="1" ht="12.75" customHeight="1" thickBot="1">
      <c r="A40" s="91">
        <v>29</v>
      </c>
      <c r="B40" s="85" t="s">
        <v>230</v>
      </c>
      <c r="C40" s="83" t="s">
        <v>51</v>
      </c>
      <c r="D40" s="70">
        <f t="shared" si="8"/>
        <v>3</v>
      </c>
      <c r="E40" s="57">
        <f t="shared" si="9"/>
        <v>3</v>
      </c>
      <c r="F40" s="34"/>
      <c r="G40" s="35"/>
      <c r="H40" s="35"/>
      <c r="I40" s="35"/>
      <c r="J40" s="36"/>
      <c r="K40" s="37">
        <v>2</v>
      </c>
      <c r="L40" s="35">
        <v>0</v>
      </c>
      <c r="M40" s="35">
        <v>1</v>
      </c>
      <c r="N40" s="35" t="s">
        <v>29</v>
      </c>
      <c r="O40" s="38">
        <v>3</v>
      </c>
      <c r="P40" s="34"/>
      <c r="Q40" s="35"/>
      <c r="R40" s="35"/>
      <c r="S40" s="35"/>
      <c r="T40" s="36"/>
      <c r="U40" s="37"/>
      <c r="V40" s="35"/>
      <c r="W40" s="35"/>
      <c r="X40" s="35"/>
      <c r="Y40" s="38"/>
      <c r="Z40" s="34"/>
      <c r="AA40" s="35"/>
      <c r="AB40" s="35"/>
      <c r="AC40" s="35"/>
      <c r="AD40" s="36"/>
      <c r="AE40" s="37"/>
      <c r="AF40" s="35"/>
      <c r="AG40" s="35"/>
      <c r="AH40" s="35"/>
      <c r="AI40" s="38"/>
      <c r="AJ40" s="37"/>
      <c r="AK40" s="35"/>
      <c r="AL40" s="35"/>
      <c r="AM40" s="35"/>
      <c r="AN40" s="38"/>
      <c r="AO40" s="41">
        <v>28</v>
      </c>
      <c r="AP40" s="81"/>
      <c r="AQ40" s="242"/>
      <c r="AR40" s="172" t="s">
        <v>52</v>
      </c>
    </row>
    <row r="41" spans="1:52" s="15" customFormat="1" ht="12.75" customHeight="1" thickBot="1">
      <c r="A41" s="91">
        <v>30</v>
      </c>
      <c r="B41" s="85" t="s">
        <v>231</v>
      </c>
      <c r="C41" s="69" t="s">
        <v>53</v>
      </c>
      <c r="D41" s="57">
        <f t="shared" si="8"/>
        <v>3</v>
      </c>
      <c r="E41" s="72">
        <f t="shared" si="9"/>
        <v>4</v>
      </c>
      <c r="F41" s="34"/>
      <c r="G41" s="35"/>
      <c r="H41" s="35"/>
      <c r="I41" s="35"/>
      <c r="J41" s="36"/>
      <c r="K41" s="37">
        <v>2</v>
      </c>
      <c r="L41" s="35">
        <v>0</v>
      </c>
      <c r="M41" s="35">
        <v>1</v>
      </c>
      <c r="N41" s="35" t="s">
        <v>183</v>
      </c>
      <c r="O41" s="38">
        <v>4</v>
      </c>
      <c r="P41" s="34"/>
      <c r="Q41" s="35"/>
      <c r="R41" s="35"/>
      <c r="S41" s="35"/>
      <c r="T41" s="36"/>
      <c r="U41" s="37"/>
      <c r="V41" s="35"/>
      <c r="W41" s="35"/>
      <c r="X41" s="35"/>
      <c r="Y41" s="38"/>
      <c r="Z41" s="34"/>
      <c r="AA41" s="35"/>
      <c r="AB41" s="35"/>
      <c r="AC41" s="35"/>
      <c r="AD41" s="36"/>
      <c r="AE41" s="37"/>
      <c r="AF41" s="35"/>
      <c r="AG41" s="35"/>
      <c r="AH41" s="35"/>
      <c r="AI41" s="38"/>
      <c r="AJ41" s="37"/>
      <c r="AK41" s="35"/>
      <c r="AL41" s="35"/>
      <c r="AM41" s="35"/>
      <c r="AN41" s="38"/>
      <c r="AO41" s="41">
        <v>25</v>
      </c>
      <c r="AP41" s="81"/>
      <c r="AQ41" s="242"/>
      <c r="AR41" s="172" t="s">
        <v>48</v>
      </c>
      <c r="AY41" s="7"/>
      <c r="AZ41" s="7"/>
    </row>
    <row r="42" spans="1:52" s="158" customFormat="1" ht="27.75" customHeight="1" thickBot="1">
      <c r="A42" s="148">
        <v>31</v>
      </c>
      <c r="B42" s="149" t="s">
        <v>232</v>
      </c>
      <c r="C42" s="150" t="s">
        <v>54</v>
      </c>
      <c r="D42" s="151">
        <f t="shared" si="8"/>
        <v>4</v>
      </c>
      <c r="E42" s="151">
        <f t="shared" si="9"/>
        <v>6</v>
      </c>
      <c r="F42" s="152"/>
      <c r="G42" s="153"/>
      <c r="H42" s="153"/>
      <c r="I42" s="153"/>
      <c r="J42" s="154"/>
      <c r="K42" s="155"/>
      <c r="L42" s="153"/>
      <c r="M42" s="153"/>
      <c r="N42" s="153"/>
      <c r="O42" s="156"/>
      <c r="P42" s="152">
        <v>2</v>
      </c>
      <c r="Q42" s="153">
        <v>0</v>
      </c>
      <c r="R42" s="153">
        <v>2</v>
      </c>
      <c r="S42" s="153" t="s">
        <v>29</v>
      </c>
      <c r="T42" s="154">
        <v>6</v>
      </c>
      <c r="U42" s="155"/>
      <c r="V42" s="153"/>
      <c r="W42" s="153"/>
      <c r="X42" s="153"/>
      <c r="Y42" s="156"/>
      <c r="Z42" s="152"/>
      <c r="AA42" s="153"/>
      <c r="AB42" s="153"/>
      <c r="AC42" s="153"/>
      <c r="AD42" s="154"/>
      <c r="AE42" s="155"/>
      <c r="AF42" s="153"/>
      <c r="AG42" s="153"/>
      <c r="AH42" s="153"/>
      <c r="AI42" s="156"/>
      <c r="AJ42" s="155"/>
      <c r="AK42" s="153"/>
      <c r="AL42" s="153"/>
      <c r="AM42" s="153"/>
      <c r="AN42" s="156"/>
      <c r="AO42" s="291">
        <v>6</v>
      </c>
      <c r="AP42" s="292"/>
      <c r="AQ42" s="293"/>
      <c r="AR42" s="289" t="s">
        <v>249</v>
      </c>
      <c r="AY42" s="159"/>
      <c r="AZ42" s="159"/>
    </row>
    <row r="43" spans="1:44" s="15" customFormat="1" ht="12.75" customHeight="1" thickBot="1">
      <c r="A43" s="91">
        <v>32</v>
      </c>
      <c r="B43" s="92" t="s">
        <v>233</v>
      </c>
      <c r="C43" s="93" t="s">
        <v>55</v>
      </c>
      <c r="D43" s="57">
        <f t="shared" si="8"/>
        <v>4</v>
      </c>
      <c r="E43" s="70">
        <f t="shared" si="9"/>
        <v>5</v>
      </c>
      <c r="F43" s="34"/>
      <c r="G43" s="35"/>
      <c r="H43" s="35"/>
      <c r="I43" s="35"/>
      <c r="J43" s="36"/>
      <c r="K43" s="37"/>
      <c r="L43" s="35"/>
      <c r="M43" s="35"/>
      <c r="N43" s="35"/>
      <c r="O43" s="38"/>
      <c r="P43" s="34">
        <v>2</v>
      </c>
      <c r="Q43" s="35">
        <v>0</v>
      </c>
      <c r="R43" s="35">
        <v>2</v>
      </c>
      <c r="S43" s="35" t="s">
        <v>183</v>
      </c>
      <c r="T43" s="36">
        <v>5</v>
      </c>
      <c r="U43" s="37"/>
      <c r="V43" s="35"/>
      <c r="W43" s="35"/>
      <c r="X43" s="35"/>
      <c r="Y43" s="38"/>
      <c r="Z43" s="34"/>
      <c r="AA43" s="35"/>
      <c r="AB43" s="35"/>
      <c r="AC43" s="35"/>
      <c r="AD43" s="36"/>
      <c r="AE43" s="37"/>
      <c r="AF43" s="35"/>
      <c r="AG43" s="35"/>
      <c r="AH43" s="35"/>
      <c r="AI43" s="38"/>
      <c r="AJ43" s="37"/>
      <c r="AK43" s="35"/>
      <c r="AL43" s="35"/>
      <c r="AM43" s="35"/>
      <c r="AN43" s="38"/>
      <c r="AO43" s="41">
        <v>30</v>
      </c>
      <c r="AP43" s="81"/>
      <c r="AQ43" s="242"/>
      <c r="AR43" s="172" t="s">
        <v>53</v>
      </c>
    </row>
    <row r="44" spans="1:44" s="15" customFormat="1" ht="12.75" customHeight="1" thickBot="1">
      <c r="A44" s="91">
        <v>33</v>
      </c>
      <c r="B44" s="94" t="s">
        <v>234</v>
      </c>
      <c r="C44" s="95" t="s">
        <v>56</v>
      </c>
      <c r="D44" s="57">
        <f t="shared" si="8"/>
        <v>4</v>
      </c>
      <c r="E44" s="70">
        <f t="shared" si="9"/>
        <v>5</v>
      </c>
      <c r="F44" s="34"/>
      <c r="G44" s="35"/>
      <c r="H44" s="35"/>
      <c r="I44" s="35"/>
      <c r="J44" s="36"/>
      <c r="K44" s="37"/>
      <c r="L44" s="35"/>
      <c r="M44" s="35"/>
      <c r="N44" s="35"/>
      <c r="O44" s="38"/>
      <c r="P44" s="34"/>
      <c r="Q44" s="35"/>
      <c r="R44" s="35"/>
      <c r="S44" s="35"/>
      <c r="T44" s="36"/>
      <c r="U44" s="37">
        <v>2</v>
      </c>
      <c r="V44" s="35">
        <v>0</v>
      </c>
      <c r="W44" s="35">
        <v>2</v>
      </c>
      <c r="X44" s="35" t="s">
        <v>29</v>
      </c>
      <c r="Y44" s="38">
        <v>5</v>
      </c>
      <c r="Z44" s="34"/>
      <c r="AA44" s="35"/>
      <c r="AB44" s="35"/>
      <c r="AC44" s="35"/>
      <c r="AD44" s="36"/>
      <c r="AE44" s="37"/>
      <c r="AF44" s="35"/>
      <c r="AG44" s="35"/>
      <c r="AH44" s="35"/>
      <c r="AI44" s="38"/>
      <c r="AJ44" s="37"/>
      <c r="AK44" s="35"/>
      <c r="AL44" s="35"/>
      <c r="AM44" s="35"/>
      <c r="AN44" s="38"/>
      <c r="AO44" s="41">
        <v>32</v>
      </c>
      <c r="AP44" s="81"/>
      <c r="AQ44" s="242"/>
      <c r="AR44" s="172" t="s">
        <v>55</v>
      </c>
    </row>
    <row r="45" spans="1:44" s="15" customFormat="1" ht="12.75" customHeight="1" thickBot="1">
      <c r="A45" s="91">
        <v>34</v>
      </c>
      <c r="B45" s="85" t="s">
        <v>250</v>
      </c>
      <c r="C45" s="69" t="s">
        <v>57</v>
      </c>
      <c r="D45" s="57">
        <f t="shared" si="8"/>
        <v>3</v>
      </c>
      <c r="E45" s="70">
        <f t="shared" si="9"/>
        <v>4</v>
      </c>
      <c r="F45" s="34"/>
      <c r="G45" s="35"/>
      <c r="H45" s="35"/>
      <c r="I45" s="35"/>
      <c r="J45" s="36"/>
      <c r="K45" s="37"/>
      <c r="L45" s="35"/>
      <c r="M45" s="35"/>
      <c r="N45" s="35"/>
      <c r="O45" s="38"/>
      <c r="P45" s="34">
        <v>2</v>
      </c>
      <c r="Q45" s="35">
        <v>0</v>
      </c>
      <c r="R45" s="35">
        <v>1</v>
      </c>
      <c r="S45" s="35" t="s">
        <v>183</v>
      </c>
      <c r="T45" s="36">
        <v>4</v>
      </c>
      <c r="U45" s="37"/>
      <c r="V45" s="35"/>
      <c r="W45" s="35"/>
      <c r="X45" s="35"/>
      <c r="Y45" s="38"/>
      <c r="Z45" s="34"/>
      <c r="AA45" s="35"/>
      <c r="AB45" s="35"/>
      <c r="AC45" s="35"/>
      <c r="AD45" s="36"/>
      <c r="AE45" s="37"/>
      <c r="AF45" s="35"/>
      <c r="AG45" s="35"/>
      <c r="AH45" s="35"/>
      <c r="AI45" s="38"/>
      <c r="AJ45" s="37"/>
      <c r="AK45" s="35"/>
      <c r="AL45" s="35"/>
      <c r="AM45" s="35"/>
      <c r="AN45" s="38"/>
      <c r="AO45" s="167">
        <v>11</v>
      </c>
      <c r="AP45" s="81"/>
      <c r="AQ45" s="242"/>
      <c r="AR45" s="172" t="s">
        <v>38</v>
      </c>
    </row>
    <row r="46" spans="1:44" s="15" customFormat="1" ht="12.75" customHeight="1" thickBot="1">
      <c r="A46" s="91">
        <v>35</v>
      </c>
      <c r="B46" s="85" t="s">
        <v>251</v>
      </c>
      <c r="C46" s="69" t="s">
        <v>58</v>
      </c>
      <c r="D46" s="57">
        <f t="shared" si="8"/>
        <v>3</v>
      </c>
      <c r="E46" s="70">
        <f t="shared" si="9"/>
        <v>4</v>
      </c>
      <c r="F46" s="34"/>
      <c r="G46" s="35"/>
      <c r="H46" s="35"/>
      <c r="I46" s="35"/>
      <c r="J46" s="36"/>
      <c r="K46" s="37"/>
      <c r="L46" s="35"/>
      <c r="M46" s="35"/>
      <c r="N46" s="35"/>
      <c r="O46" s="38"/>
      <c r="P46" s="34"/>
      <c r="Q46" s="35"/>
      <c r="R46" s="35"/>
      <c r="S46" s="35"/>
      <c r="T46" s="36"/>
      <c r="U46" s="37">
        <v>2</v>
      </c>
      <c r="V46" s="35">
        <v>0</v>
      </c>
      <c r="W46" s="35">
        <v>1</v>
      </c>
      <c r="X46" s="35" t="s">
        <v>29</v>
      </c>
      <c r="Y46" s="38">
        <v>4</v>
      </c>
      <c r="Z46" s="34"/>
      <c r="AA46" s="35"/>
      <c r="AB46" s="35"/>
      <c r="AC46" s="35"/>
      <c r="AD46" s="36"/>
      <c r="AE46" s="37"/>
      <c r="AF46" s="35"/>
      <c r="AG46" s="35"/>
      <c r="AH46" s="35"/>
      <c r="AI46" s="38"/>
      <c r="AJ46" s="37"/>
      <c r="AK46" s="35"/>
      <c r="AL46" s="35"/>
      <c r="AM46" s="35"/>
      <c r="AN46" s="38"/>
      <c r="AO46" s="41">
        <v>34</v>
      </c>
      <c r="AP46" s="81"/>
      <c r="AQ46" s="242"/>
      <c r="AR46" s="172" t="s">
        <v>57</v>
      </c>
    </row>
    <row r="47" spans="1:44" s="15" customFormat="1" ht="12.75" customHeight="1" thickBot="1">
      <c r="A47" s="91">
        <v>36</v>
      </c>
      <c r="B47" s="85" t="s">
        <v>252</v>
      </c>
      <c r="C47" s="75" t="s">
        <v>118</v>
      </c>
      <c r="D47" s="96">
        <f>SUM(F47:AN47)-E47</f>
        <v>2</v>
      </c>
      <c r="E47" s="97">
        <f>J47+O47+T47+Y47+AD47+AI47+AN47</f>
        <v>3</v>
      </c>
      <c r="F47" s="34"/>
      <c r="G47" s="35"/>
      <c r="H47" s="35"/>
      <c r="I47" s="35"/>
      <c r="J47" s="36"/>
      <c r="K47" s="37"/>
      <c r="L47" s="35"/>
      <c r="M47" s="35"/>
      <c r="N47" s="35"/>
      <c r="O47" s="38"/>
      <c r="P47" s="34"/>
      <c r="Q47" s="35"/>
      <c r="R47" s="35"/>
      <c r="S47" s="35"/>
      <c r="T47" s="36"/>
      <c r="U47" s="37">
        <v>2</v>
      </c>
      <c r="V47" s="35">
        <v>0</v>
      </c>
      <c r="W47" s="35">
        <v>0</v>
      </c>
      <c r="X47" s="35" t="s">
        <v>183</v>
      </c>
      <c r="Y47" s="38">
        <v>3</v>
      </c>
      <c r="Z47" s="34"/>
      <c r="AA47" s="35"/>
      <c r="AB47" s="35"/>
      <c r="AC47" s="35"/>
      <c r="AD47" s="36"/>
      <c r="AE47" s="37"/>
      <c r="AF47" s="35"/>
      <c r="AG47" s="35"/>
      <c r="AH47" s="35"/>
      <c r="AI47" s="38"/>
      <c r="AJ47" s="37"/>
      <c r="AK47" s="35"/>
      <c r="AL47" s="35"/>
      <c r="AM47" s="35"/>
      <c r="AN47" s="38"/>
      <c r="AO47" s="294"/>
      <c r="AP47" s="98"/>
      <c r="AQ47" s="244"/>
      <c r="AR47" s="295"/>
    </row>
    <row r="48" spans="1:44" s="15" customFormat="1" ht="12.75" customHeight="1" thickBot="1">
      <c r="A48" s="91">
        <v>37</v>
      </c>
      <c r="B48" s="85" t="s">
        <v>253</v>
      </c>
      <c r="C48" s="75" t="s">
        <v>119</v>
      </c>
      <c r="D48" s="96">
        <f t="shared" si="8"/>
        <v>2</v>
      </c>
      <c r="E48" s="97">
        <f t="shared" si="9"/>
        <v>3</v>
      </c>
      <c r="F48" s="34"/>
      <c r="G48" s="35"/>
      <c r="H48" s="35"/>
      <c r="I48" s="35"/>
      <c r="J48" s="36"/>
      <c r="K48" s="37"/>
      <c r="L48" s="35"/>
      <c r="M48" s="35"/>
      <c r="N48" s="35"/>
      <c r="O48" s="38"/>
      <c r="P48" s="34"/>
      <c r="Q48" s="35"/>
      <c r="R48" s="35"/>
      <c r="S48" s="35"/>
      <c r="T48" s="36"/>
      <c r="U48" s="37"/>
      <c r="V48" s="35"/>
      <c r="W48" s="35"/>
      <c r="X48" s="35"/>
      <c r="Y48" s="38"/>
      <c r="Z48" s="34">
        <v>1</v>
      </c>
      <c r="AA48" s="35">
        <v>0</v>
      </c>
      <c r="AB48" s="35">
        <v>1</v>
      </c>
      <c r="AC48" s="35" t="s">
        <v>29</v>
      </c>
      <c r="AD48" s="36">
        <v>3</v>
      </c>
      <c r="AE48" s="37"/>
      <c r="AF48" s="35"/>
      <c r="AG48" s="35"/>
      <c r="AH48" s="35"/>
      <c r="AI48" s="38"/>
      <c r="AJ48" s="37"/>
      <c r="AK48" s="35"/>
      <c r="AL48" s="35"/>
      <c r="AM48" s="35"/>
      <c r="AN48" s="38"/>
      <c r="AO48" s="41">
        <v>36</v>
      </c>
      <c r="AP48" s="98"/>
      <c r="AQ48" s="245"/>
      <c r="AR48" s="172" t="s">
        <v>118</v>
      </c>
    </row>
    <row r="49" spans="1:43" s="15" customFormat="1" ht="12.75" customHeight="1" thickBot="1" thickTop="1">
      <c r="A49" s="319" t="s">
        <v>94</v>
      </c>
      <c r="B49" s="320"/>
      <c r="C49" s="320"/>
      <c r="D49" s="99">
        <f>SUM(F49:AN49)-E49</f>
        <v>8</v>
      </c>
      <c r="E49" s="100">
        <f>J49+O49+T49+Y49+AD49+AI49+AN49</f>
        <v>10</v>
      </c>
      <c r="F49" s="78">
        <f aca="true" t="shared" si="10" ref="F49:T49">F50+F51+F52+F53</f>
        <v>0</v>
      </c>
      <c r="G49" s="78">
        <f t="shared" si="10"/>
        <v>0</v>
      </c>
      <c r="H49" s="78">
        <f t="shared" si="10"/>
        <v>0</v>
      </c>
      <c r="I49" s="78"/>
      <c r="J49" s="78">
        <f t="shared" si="10"/>
        <v>0</v>
      </c>
      <c r="K49" s="78">
        <f t="shared" si="10"/>
        <v>0</v>
      </c>
      <c r="L49" s="78">
        <f t="shared" si="10"/>
        <v>0</v>
      </c>
      <c r="M49" s="78">
        <f t="shared" si="10"/>
        <v>0</v>
      </c>
      <c r="N49" s="78"/>
      <c r="O49" s="78">
        <f t="shared" si="10"/>
        <v>0</v>
      </c>
      <c r="P49" s="78">
        <f t="shared" si="10"/>
        <v>0</v>
      </c>
      <c r="Q49" s="78">
        <f t="shared" si="10"/>
        <v>0</v>
      </c>
      <c r="R49" s="78">
        <f t="shared" si="10"/>
        <v>0</v>
      </c>
      <c r="S49" s="78"/>
      <c r="T49" s="78">
        <f t="shared" si="10"/>
        <v>0</v>
      </c>
      <c r="U49" s="78">
        <f>U50+U51+U52+U53</f>
        <v>2</v>
      </c>
      <c r="V49" s="78">
        <f>V50+V51+V52+V53</f>
        <v>0</v>
      </c>
      <c r="W49" s="78">
        <f>W50+W51+W52+W53</f>
        <v>0</v>
      </c>
      <c r="X49" s="78"/>
      <c r="Y49" s="78">
        <f>Y50+Y51+Y52+Y53</f>
        <v>2</v>
      </c>
      <c r="Z49" s="78">
        <f>Z50+Z51+Z52+Z53</f>
        <v>0</v>
      </c>
      <c r="AA49" s="78">
        <f>AA50+AA51+AA52+AA53</f>
        <v>0</v>
      </c>
      <c r="AB49" s="78">
        <f>AB50+AB51+AB52+AB53</f>
        <v>0</v>
      </c>
      <c r="AC49" s="78"/>
      <c r="AD49" s="78">
        <f>AD50+AD51+AD52+AD53</f>
        <v>0</v>
      </c>
      <c r="AE49" s="78">
        <f>AE50+AE51+AE52+AE53</f>
        <v>2</v>
      </c>
      <c r="AF49" s="78">
        <f>AF50+AF51+AF52+AF53</f>
        <v>0</v>
      </c>
      <c r="AG49" s="78">
        <f>AG50+AG51+AG52+AG53</f>
        <v>0</v>
      </c>
      <c r="AH49" s="78"/>
      <c r="AI49" s="78">
        <f>AI50+AI51+AI52+AI53</f>
        <v>2</v>
      </c>
      <c r="AJ49" s="78">
        <f>AJ50+AJ51+AJ52+AJ53</f>
        <v>4</v>
      </c>
      <c r="AK49" s="78">
        <f>AK50+AK51+AK52+AK53</f>
        <v>0</v>
      </c>
      <c r="AL49" s="78">
        <f>AL50+AL51+AL52+AL53</f>
        <v>0</v>
      </c>
      <c r="AM49" s="78"/>
      <c r="AN49" s="78">
        <f>AN50+AN51+AN52+AN53</f>
        <v>6</v>
      </c>
      <c r="AO49" s="78"/>
      <c r="AP49" s="79"/>
      <c r="AQ49" s="44"/>
    </row>
    <row r="50" spans="1:43" s="15" customFormat="1" ht="12.75" customHeight="1" thickBot="1" thickTop="1">
      <c r="A50" s="55">
        <v>38</v>
      </c>
      <c r="B50" s="85"/>
      <c r="C50" s="83" t="s">
        <v>85</v>
      </c>
      <c r="D50" s="53">
        <f>SUM(F50:AN50)-E50</f>
        <v>2</v>
      </c>
      <c r="E50" s="53">
        <f>J50+O50+T50+Y50+AD50+AI50+AN50</f>
        <v>2</v>
      </c>
      <c r="F50" s="34"/>
      <c r="G50" s="35"/>
      <c r="H50" s="35"/>
      <c r="I50" s="35"/>
      <c r="J50" s="36"/>
      <c r="K50" s="37"/>
      <c r="L50" s="35"/>
      <c r="M50" s="35"/>
      <c r="N50" s="35"/>
      <c r="O50" s="38"/>
      <c r="P50" s="34"/>
      <c r="Q50" s="35"/>
      <c r="R50" s="35"/>
      <c r="S50" s="35"/>
      <c r="T50" s="39"/>
      <c r="U50" s="34">
        <v>2</v>
      </c>
      <c r="V50" s="35">
        <v>0</v>
      </c>
      <c r="W50" s="35">
        <v>0</v>
      </c>
      <c r="X50" s="35" t="s">
        <v>183</v>
      </c>
      <c r="Y50" s="36">
        <v>2</v>
      </c>
      <c r="Z50" s="37"/>
      <c r="AA50" s="35"/>
      <c r="AB50" s="35"/>
      <c r="AC50" s="35"/>
      <c r="AD50" s="38"/>
      <c r="AE50" s="34"/>
      <c r="AF50" s="35"/>
      <c r="AG50" s="35"/>
      <c r="AH50" s="35"/>
      <c r="AI50" s="38"/>
      <c r="AJ50" s="34"/>
      <c r="AK50" s="35"/>
      <c r="AL50" s="35"/>
      <c r="AM50" s="35"/>
      <c r="AN50" s="38"/>
      <c r="AO50" s="101"/>
      <c r="AP50" s="102"/>
      <c r="AQ50" s="102"/>
    </row>
    <row r="51" spans="1:43" s="15" customFormat="1" ht="12.75" customHeight="1" thickBot="1">
      <c r="A51" s="55">
        <v>39</v>
      </c>
      <c r="B51" s="85"/>
      <c r="C51" s="83" t="s">
        <v>86</v>
      </c>
      <c r="D51" s="57">
        <f>SUM(F51:AN51)-E51</f>
        <v>2</v>
      </c>
      <c r="E51" s="57">
        <f>J51+O51+T51+Y51+AD51+AI51+AN51</f>
        <v>2</v>
      </c>
      <c r="F51" s="34"/>
      <c r="G51" s="35"/>
      <c r="H51" s="35"/>
      <c r="I51" s="35"/>
      <c r="J51" s="36"/>
      <c r="K51" s="37"/>
      <c r="L51" s="35"/>
      <c r="M51" s="35"/>
      <c r="N51" s="35"/>
      <c r="O51" s="38"/>
      <c r="P51" s="34"/>
      <c r="Q51" s="35"/>
      <c r="R51" s="35"/>
      <c r="S51" s="35"/>
      <c r="T51" s="38"/>
      <c r="U51" s="34"/>
      <c r="V51" s="35"/>
      <c r="W51" s="35"/>
      <c r="X51" s="35"/>
      <c r="Y51" s="36"/>
      <c r="Z51" s="37"/>
      <c r="AA51" s="35"/>
      <c r="AB51" s="35"/>
      <c r="AC51" s="35"/>
      <c r="AD51" s="38"/>
      <c r="AE51" s="34">
        <v>2</v>
      </c>
      <c r="AF51" s="35">
        <v>0</v>
      </c>
      <c r="AG51" s="35">
        <v>0</v>
      </c>
      <c r="AH51" s="35" t="s">
        <v>183</v>
      </c>
      <c r="AI51" s="38">
        <v>2</v>
      </c>
      <c r="AJ51" s="34"/>
      <c r="AK51" s="35"/>
      <c r="AL51" s="35"/>
      <c r="AM51" s="35"/>
      <c r="AN51" s="38"/>
      <c r="AO51" s="17"/>
      <c r="AP51" s="4"/>
      <c r="AQ51" s="4"/>
    </row>
    <row r="52" spans="1:43" s="15" customFormat="1" ht="12.75" customHeight="1" thickBot="1">
      <c r="A52" s="55">
        <v>40</v>
      </c>
      <c r="B52" s="85"/>
      <c r="C52" s="83" t="s">
        <v>87</v>
      </c>
      <c r="D52" s="57">
        <f>SUM(F52:AN52)-E52</f>
        <v>2</v>
      </c>
      <c r="E52" s="57">
        <f>J52+O52+T52+Y52+AD52+AI52+AN52</f>
        <v>3</v>
      </c>
      <c r="F52" s="34"/>
      <c r="G52" s="35"/>
      <c r="H52" s="35"/>
      <c r="I52" s="35"/>
      <c r="J52" s="36"/>
      <c r="K52" s="37"/>
      <c r="L52" s="35"/>
      <c r="M52" s="35"/>
      <c r="N52" s="35"/>
      <c r="O52" s="38"/>
      <c r="P52" s="34"/>
      <c r="Q52" s="35"/>
      <c r="R52" s="35"/>
      <c r="S52" s="35"/>
      <c r="T52" s="38"/>
      <c r="U52" s="34"/>
      <c r="V52" s="35"/>
      <c r="W52" s="35"/>
      <c r="X52" s="35"/>
      <c r="Y52" s="36"/>
      <c r="Z52" s="37"/>
      <c r="AA52" s="35"/>
      <c r="AB52" s="35"/>
      <c r="AC52" s="35"/>
      <c r="AD52" s="38"/>
      <c r="AE52" s="34"/>
      <c r="AF52" s="35"/>
      <c r="AG52" s="35"/>
      <c r="AH52" s="35"/>
      <c r="AI52" s="38"/>
      <c r="AJ52" s="34">
        <v>2</v>
      </c>
      <c r="AK52" s="35">
        <v>0</v>
      </c>
      <c r="AL52" s="35">
        <v>0</v>
      </c>
      <c r="AM52" s="35" t="s">
        <v>183</v>
      </c>
      <c r="AN52" s="38">
        <v>3</v>
      </c>
      <c r="AO52" s="17"/>
      <c r="AP52" s="4"/>
      <c r="AQ52" s="4"/>
    </row>
    <row r="53" spans="1:43" s="15" customFormat="1" ht="12.75" customHeight="1" thickBot="1">
      <c r="A53" s="55">
        <v>41</v>
      </c>
      <c r="B53" s="85"/>
      <c r="C53" s="103" t="s">
        <v>88</v>
      </c>
      <c r="D53" s="57">
        <f>SUM(F53:AN53)-E53</f>
        <v>2</v>
      </c>
      <c r="E53" s="57">
        <f>J53+O53+T53+Y53+AD53+AI53+AN53</f>
        <v>3</v>
      </c>
      <c r="F53" s="34"/>
      <c r="G53" s="35"/>
      <c r="H53" s="35"/>
      <c r="I53" s="35"/>
      <c r="J53" s="36"/>
      <c r="K53" s="37"/>
      <c r="L53" s="35"/>
      <c r="M53" s="35"/>
      <c r="N53" s="35"/>
      <c r="O53" s="38"/>
      <c r="P53" s="34"/>
      <c r="Q53" s="35"/>
      <c r="R53" s="35"/>
      <c r="S53" s="35"/>
      <c r="T53" s="40"/>
      <c r="U53" s="104"/>
      <c r="V53" s="105"/>
      <c r="W53" s="105"/>
      <c r="X53" s="105"/>
      <c r="Y53" s="47"/>
      <c r="Z53" s="106"/>
      <c r="AA53" s="47"/>
      <c r="AB53" s="105"/>
      <c r="AC53" s="105"/>
      <c r="AD53" s="47"/>
      <c r="AE53" s="106"/>
      <c r="AF53" s="105"/>
      <c r="AG53" s="105"/>
      <c r="AH53" s="105"/>
      <c r="AI53" s="47"/>
      <c r="AJ53" s="107">
        <v>2</v>
      </c>
      <c r="AK53" s="35">
        <v>0</v>
      </c>
      <c r="AL53" s="35">
        <v>0</v>
      </c>
      <c r="AM53" s="35" t="s">
        <v>183</v>
      </c>
      <c r="AN53" s="38">
        <v>3</v>
      </c>
      <c r="AO53" s="17"/>
      <c r="AP53" s="4"/>
      <c r="AQ53" s="4"/>
    </row>
    <row r="54" spans="1:43" s="15" customFormat="1" ht="12.75" customHeight="1" thickBot="1">
      <c r="A54" s="359" t="s">
        <v>107</v>
      </c>
      <c r="B54" s="360"/>
      <c r="C54" s="361"/>
      <c r="D54" s="76">
        <f>D27+D20+D8+D49</f>
        <v>119</v>
      </c>
      <c r="E54" s="76">
        <f>E27+E20+E8+E49</f>
        <v>147</v>
      </c>
      <c r="F54" s="76">
        <f>F27+F20+F8+F49</f>
        <v>15</v>
      </c>
      <c r="G54" s="76">
        <f>G27+G20+G8+G49</f>
        <v>7</v>
      </c>
      <c r="H54" s="76">
        <f>H27+H20+H8+H49</f>
        <v>2</v>
      </c>
      <c r="I54" s="76"/>
      <c r="J54" s="76">
        <f>J27+J20+J8+J49</f>
        <v>29</v>
      </c>
      <c r="K54" s="76">
        <f>K27+K20+K8+K49</f>
        <v>16</v>
      </c>
      <c r="L54" s="76">
        <f>L27+L20+L8+L49</f>
        <v>6</v>
      </c>
      <c r="M54" s="76">
        <f>M27+M20+M8+M49</f>
        <v>6</v>
      </c>
      <c r="N54" s="76"/>
      <c r="O54" s="76">
        <f>O27+O20+O8+O49</f>
        <v>32</v>
      </c>
      <c r="P54" s="76">
        <f>P27+P20+P8+P49</f>
        <v>17</v>
      </c>
      <c r="Q54" s="76">
        <f>Q27+Q20+Q8+Q49</f>
        <v>2</v>
      </c>
      <c r="R54" s="76">
        <f>R27+R20+R8+R49</f>
        <v>6</v>
      </c>
      <c r="S54" s="76"/>
      <c r="T54" s="76">
        <f>T27+T20+T8+T49</f>
        <v>33</v>
      </c>
      <c r="U54" s="76">
        <f>U27+U20+U8+U49</f>
        <v>18</v>
      </c>
      <c r="V54" s="76">
        <f>V27+V20+V8+V49</f>
        <v>2</v>
      </c>
      <c r="W54" s="76">
        <f>W27+W20+W8+W49</f>
        <v>4</v>
      </c>
      <c r="X54" s="76"/>
      <c r="Y54" s="76">
        <f>Y27+Y20+Y8+Y49</f>
        <v>30</v>
      </c>
      <c r="Z54" s="76">
        <f>Z27+Z20+Z8+Z49</f>
        <v>5</v>
      </c>
      <c r="AA54" s="76">
        <f>AA27+AA20+AA8+AA49</f>
        <v>1</v>
      </c>
      <c r="AB54" s="76">
        <f>AB27+AB20+AB8+AB49</f>
        <v>2</v>
      </c>
      <c r="AC54" s="76"/>
      <c r="AD54" s="76">
        <f>AD27+AD20+AD8+AD49</f>
        <v>10</v>
      </c>
      <c r="AE54" s="76">
        <f>AE27+AE20+AE8+AE49</f>
        <v>4</v>
      </c>
      <c r="AF54" s="76">
        <f>AF27+AF20+AF8+AF49</f>
        <v>0</v>
      </c>
      <c r="AG54" s="76">
        <f>AG27+AG20+AG8+AG49</f>
        <v>0</v>
      </c>
      <c r="AH54" s="76"/>
      <c r="AI54" s="76">
        <f>AI27+AI20+AI8+AI49</f>
        <v>5</v>
      </c>
      <c r="AJ54" s="76">
        <f>AJ27+AJ20+AJ8+AJ49</f>
        <v>4</v>
      </c>
      <c r="AK54" s="76">
        <f>AK27+AK20+AK8+AK49</f>
        <v>0</v>
      </c>
      <c r="AL54" s="76">
        <f>AL27+AL20+AL8+AL49</f>
        <v>2</v>
      </c>
      <c r="AM54" s="76"/>
      <c r="AN54" s="108">
        <f>AN27+AN20+AN8+AN49</f>
        <v>8</v>
      </c>
      <c r="AO54" s="4"/>
      <c r="AP54" s="4"/>
      <c r="AQ54" s="4"/>
    </row>
    <row r="55" spans="1:43" s="15" customFormat="1" ht="12.75" customHeight="1">
      <c r="A55" s="7"/>
      <c r="B55" s="7"/>
      <c r="C55" s="109" t="s">
        <v>23</v>
      </c>
      <c r="D55" s="110"/>
      <c r="E55" s="111"/>
      <c r="F55" s="110"/>
      <c r="G55" s="112"/>
      <c r="H55" s="112"/>
      <c r="I55" s="112">
        <f>COUNTIF(I9:I54,"s")</f>
        <v>0</v>
      </c>
      <c r="J55" s="112"/>
      <c r="K55" s="112"/>
      <c r="L55" s="112"/>
      <c r="M55" s="112"/>
      <c r="N55" s="112">
        <f>COUNTIF(N9:N54,"s")</f>
        <v>0</v>
      </c>
      <c r="O55" s="112"/>
      <c r="P55" s="112"/>
      <c r="Q55" s="112"/>
      <c r="R55" s="112"/>
      <c r="S55" s="112">
        <f>COUNTIF(S9:S54,"s")</f>
        <v>0</v>
      </c>
      <c r="T55" s="112"/>
      <c r="U55" s="112"/>
      <c r="V55" s="112"/>
      <c r="W55" s="112"/>
      <c r="X55" s="112">
        <f>COUNTIF(X9:X54,"s")</f>
        <v>0</v>
      </c>
      <c r="Y55" s="112"/>
      <c r="Z55" s="112"/>
      <c r="AA55" s="112"/>
      <c r="AB55" s="112"/>
      <c r="AC55" s="112">
        <f>COUNTIF(AC9:AC54,"s")</f>
        <v>0</v>
      </c>
      <c r="AD55" s="112"/>
      <c r="AE55" s="112"/>
      <c r="AF55" s="112"/>
      <c r="AG55" s="112"/>
      <c r="AH55" s="112">
        <f>COUNTIF(AH9:AH54,"s")</f>
        <v>0</v>
      </c>
      <c r="AI55" s="112"/>
      <c r="AJ55" s="112"/>
      <c r="AK55" s="112"/>
      <c r="AL55" s="112"/>
      <c r="AM55" s="112">
        <f>COUNTIF(AM9:AM54,"s")</f>
        <v>0</v>
      </c>
      <c r="AN55" s="111"/>
      <c r="AO55" s="4"/>
      <c r="AP55" s="4"/>
      <c r="AQ55" s="4"/>
    </row>
    <row r="56" spans="1:43" s="15" customFormat="1" ht="12.75" customHeight="1">
      <c r="A56" s="7"/>
      <c r="B56" s="7"/>
      <c r="C56" s="113" t="s">
        <v>24</v>
      </c>
      <c r="D56" s="114"/>
      <c r="E56" s="115"/>
      <c r="F56" s="114"/>
      <c r="G56" s="116"/>
      <c r="H56" s="116"/>
      <c r="I56" s="116">
        <f>COUNTIF(I9:I54,"v")</f>
        <v>5</v>
      </c>
      <c r="J56" s="116"/>
      <c r="K56" s="116"/>
      <c r="L56" s="116"/>
      <c r="M56" s="116"/>
      <c r="N56" s="116">
        <f>COUNTIF(N9:N54,"v")</f>
        <v>5</v>
      </c>
      <c r="O56" s="116"/>
      <c r="P56" s="116"/>
      <c r="Q56" s="116"/>
      <c r="R56" s="116"/>
      <c r="S56" s="116">
        <f>COUNTIF(S9:S54,"v")</f>
        <v>5</v>
      </c>
      <c r="T56" s="116"/>
      <c r="U56" s="116"/>
      <c r="V56" s="116"/>
      <c r="W56" s="116"/>
      <c r="X56" s="116">
        <f>COUNTIF(X9:X54,"v")</f>
        <v>4</v>
      </c>
      <c r="Y56" s="116"/>
      <c r="Z56" s="116"/>
      <c r="AA56" s="116"/>
      <c r="AB56" s="116"/>
      <c r="AC56" s="116">
        <f>COUNTIF(AC9:AC54,"v")</f>
        <v>2</v>
      </c>
      <c r="AD56" s="116"/>
      <c r="AE56" s="116"/>
      <c r="AF56" s="116"/>
      <c r="AG56" s="116"/>
      <c r="AH56" s="116">
        <f>COUNTIF(AH9:AH54,"v")</f>
        <v>0</v>
      </c>
      <c r="AI56" s="116"/>
      <c r="AJ56" s="116"/>
      <c r="AK56" s="116"/>
      <c r="AL56" s="116"/>
      <c r="AM56" s="116">
        <f>COUNTIF(AM9:AM54,"v")</f>
        <v>0</v>
      </c>
      <c r="AN56" s="115"/>
      <c r="AO56" s="4"/>
      <c r="AP56" s="4"/>
      <c r="AQ56" s="4"/>
    </row>
    <row r="57" spans="1:43" s="15" customFormat="1" ht="12.75" customHeight="1">
      <c r="A57" s="7"/>
      <c r="B57" s="7"/>
      <c r="C57" s="113" t="s">
        <v>182</v>
      </c>
      <c r="D57" s="114"/>
      <c r="E57" s="115"/>
      <c r="F57" s="114"/>
      <c r="G57" s="116"/>
      <c r="H57" s="116"/>
      <c r="I57" s="116">
        <f>COUNTIF(I9:I54,"é")</f>
        <v>2</v>
      </c>
      <c r="J57" s="116"/>
      <c r="K57" s="116"/>
      <c r="L57" s="116"/>
      <c r="M57" s="116"/>
      <c r="N57" s="116">
        <f>COUNTIF(N9:N54,"é")</f>
        <v>4</v>
      </c>
      <c r="O57" s="116"/>
      <c r="P57" s="116"/>
      <c r="Q57" s="116"/>
      <c r="R57" s="116"/>
      <c r="S57" s="116">
        <f>COUNTIF(S9:S54,"é")</f>
        <v>3</v>
      </c>
      <c r="T57" s="116"/>
      <c r="U57" s="116"/>
      <c r="V57" s="116"/>
      <c r="W57" s="116"/>
      <c r="X57" s="116">
        <f>COUNTIF(X9:X54,"é")</f>
        <v>4</v>
      </c>
      <c r="Y57" s="116"/>
      <c r="Z57" s="116"/>
      <c r="AA57" s="116"/>
      <c r="AB57" s="116"/>
      <c r="AC57" s="116">
        <f>COUNTIF(AC9:AC54,"é")</f>
        <v>1</v>
      </c>
      <c r="AD57" s="116"/>
      <c r="AE57" s="116"/>
      <c r="AF57" s="116"/>
      <c r="AG57" s="116"/>
      <c r="AH57" s="116">
        <f>COUNTIF(AH9:AH54,"é")</f>
        <v>2</v>
      </c>
      <c r="AI57" s="116"/>
      <c r="AJ57" s="116"/>
      <c r="AK57" s="116"/>
      <c r="AL57" s="116"/>
      <c r="AM57" s="116">
        <f>COUNTIF(AM9:AM54,"é")</f>
        <v>3</v>
      </c>
      <c r="AN57" s="115"/>
      <c r="AO57" s="4"/>
      <c r="AP57" s="4"/>
      <c r="AQ57" s="4"/>
    </row>
    <row r="58" spans="1:43" s="47" customFormat="1" ht="12.75" customHeight="1" thickBot="1">
      <c r="A58" s="7"/>
      <c r="B58" s="7"/>
      <c r="C58" s="117" t="s">
        <v>32</v>
      </c>
      <c r="D58" s="118"/>
      <c r="E58" s="119"/>
      <c r="F58" s="118"/>
      <c r="G58" s="120"/>
      <c r="H58" s="120"/>
      <c r="I58" s="120">
        <f>COUNTIF(I9:I48,"e")</f>
        <v>0</v>
      </c>
      <c r="J58" s="120"/>
      <c r="K58" s="120"/>
      <c r="L58" s="120"/>
      <c r="M58" s="120"/>
      <c r="N58" s="120">
        <f>COUNTIF(N9:N48,"e")</f>
        <v>0</v>
      </c>
      <c r="O58" s="120"/>
      <c r="P58" s="120"/>
      <c r="Q58" s="120"/>
      <c r="R58" s="120"/>
      <c r="S58" s="120">
        <f>COUNTIF(S9:S48,"e")</f>
        <v>0</v>
      </c>
      <c r="T58" s="120"/>
      <c r="U58" s="120"/>
      <c r="V58" s="120"/>
      <c r="W58" s="120"/>
      <c r="X58" s="120">
        <f>COUNTIF(X9:X48,"e")</f>
        <v>0</v>
      </c>
      <c r="Y58" s="120"/>
      <c r="Z58" s="120"/>
      <c r="AA58" s="120"/>
      <c r="AB58" s="120"/>
      <c r="AC58" s="120">
        <f>COUNTIF(AC9:AC48,"e")</f>
        <v>0</v>
      </c>
      <c r="AD58" s="120"/>
      <c r="AE58" s="120"/>
      <c r="AF58" s="120"/>
      <c r="AG58" s="120"/>
      <c r="AH58" s="120">
        <f>COUNTIF(AH9:AH48,"e")</f>
        <v>0</v>
      </c>
      <c r="AI58" s="120"/>
      <c r="AJ58" s="120"/>
      <c r="AK58" s="120"/>
      <c r="AL58" s="120"/>
      <c r="AM58" s="120">
        <f>COUNTIF(AM9:AM48,"e")</f>
        <v>0</v>
      </c>
      <c r="AN58" s="119"/>
      <c r="AO58" s="4"/>
      <c r="AP58" s="4"/>
      <c r="AQ58" s="4"/>
    </row>
    <row r="59" spans="1:43" s="47" customFormat="1" ht="12.75" customHeight="1">
      <c r="A59" s="15"/>
      <c r="B59" s="7"/>
      <c r="C59" s="1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4" s="47" customFormat="1" ht="12.75" customHeight="1">
      <c r="A60" s="15"/>
      <c r="B60" s="7"/>
      <c r="C60" s="1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22"/>
    </row>
    <row r="61" spans="1:43" s="47" customFormat="1" ht="6.75" customHeight="1">
      <c r="A61" s="7"/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5" customFormat="1" ht="23.25" customHeight="1">
      <c r="A62" s="47"/>
      <c r="B62" s="124" t="s">
        <v>195</v>
      </c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</row>
    <row r="63" spans="1:43" s="15" customFormat="1" ht="12.75" customHeight="1" thickBot="1">
      <c r="A63" s="47"/>
      <c r="B63" s="127"/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138" customFormat="1" ht="18" customHeight="1" thickBot="1">
      <c r="A64" s="362" t="s">
        <v>59</v>
      </c>
      <c r="B64" s="363"/>
      <c r="C64" s="364"/>
      <c r="D64" s="135">
        <f aca="true" t="shared" si="11" ref="D64:AN64">SUM(D65:D79)</f>
        <v>47</v>
      </c>
      <c r="E64" s="135">
        <f t="shared" si="11"/>
        <v>63</v>
      </c>
      <c r="F64" s="135">
        <f t="shared" si="11"/>
        <v>0</v>
      </c>
      <c r="G64" s="135">
        <f t="shared" si="11"/>
        <v>0</v>
      </c>
      <c r="H64" s="135">
        <f t="shared" si="11"/>
        <v>0</v>
      </c>
      <c r="I64" s="135">
        <f t="shared" si="11"/>
        <v>0</v>
      </c>
      <c r="J64" s="135">
        <f t="shared" si="11"/>
        <v>0</v>
      </c>
      <c r="K64" s="135">
        <f t="shared" si="11"/>
        <v>0</v>
      </c>
      <c r="L64" s="135">
        <f t="shared" si="11"/>
        <v>0</v>
      </c>
      <c r="M64" s="135">
        <f t="shared" si="11"/>
        <v>0</v>
      </c>
      <c r="N64" s="135">
        <f t="shared" si="11"/>
        <v>0</v>
      </c>
      <c r="O64" s="135">
        <f t="shared" si="11"/>
        <v>0</v>
      </c>
      <c r="P64" s="135">
        <f t="shared" si="11"/>
        <v>0</v>
      </c>
      <c r="Q64" s="135">
        <f t="shared" si="11"/>
        <v>0</v>
      </c>
      <c r="R64" s="135">
        <f t="shared" si="11"/>
        <v>0</v>
      </c>
      <c r="S64" s="135">
        <f t="shared" si="11"/>
        <v>0</v>
      </c>
      <c r="T64" s="135">
        <f t="shared" si="11"/>
        <v>0</v>
      </c>
      <c r="U64" s="135">
        <f t="shared" si="11"/>
        <v>0</v>
      </c>
      <c r="V64" s="135">
        <f t="shared" si="11"/>
        <v>0</v>
      </c>
      <c r="W64" s="135">
        <f t="shared" si="11"/>
        <v>0</v>
      </c>
      <c r="X64" s="135">
        <f t="shared" si="11"/>
        <v>0</v>
      </c>
      <c r="Y64" s="135">
        <f t="shared" si="11"/>
        <v>0</v>
      </c>
      <c r="Z64" s="135">
        <f t="shared" si="11"/>
        <v>11</v>
      </c>
      <c r="AA64" s="135">
        <f t="shared" si="11"/>
        <v>0</v>
      </c>
      <c r="AB64" s="135">
        <f t="shared" si="11"/>
        <v>4</v>
      </c>
      <c r="AC64" s="135">
        <f t="shared" si="11"/>
        <v>0</v>
      </c>
      <c r="AD64" s="135">
        <f t="shared" si="11"/>
        <v>19</v>
      </c>
      <c r="AE64" s="135">
        <f t="shared" si="11"/>
        <v>12</v>
      </c>
      <c r="AF64" s="135">
        <f t="shared" si="11"/>
        <v>0</v>
      </c>
      <c r="AG64" s="135">
        <f t="shared" si="11"/>
        <v>5</v>
      </c>
      <c r="AH64" s="135">
        <f t="shared" si="11"/>
        <v>0</v>
      </c>
      <c r="AI64" s="135">
        <f t="shared" si="11"/>
        <v>23</v>
      </c>
      <c r="AJ64" s="135">
        <f t="shared" si="11"/>
        <v>0</v>
      </c>
      <c r="AK64" s="135">
        <f t="shared" si="11"/>
        <v>12</v>
      </c>
      <c r="AL64" s="135">
        <f t="shared" si="11"/>
        <v>3</v>
      </c>
      <c r="AM64" s="135">
        <f t="shared" si="11"/>
        <v>0</v>
      </c>
      <c r="AN64" s="135">
        <f t="shared" si="11"/>
        <v>21</v>
      </c>
      <c r="AO64" s="136"/>
      <c r="AP64" s="137"/>
      <c r="AQ64" s="176"/>
    </row>
    <row r="65" spans="1:44" s="47" customFormat="1" ht="12.75" customHeight="1" thickBot="1" thickTop="1">
      <c r="A65" s="6" t="s">
        <v>65</v>
      </c>
      <c r="B65" s="311"/>
      <c r="C65" s="52" t="s">
        <v>196</v>
      </c>
      <c r="D65" s="53">
        <v>2</v>
      </c>
      <c r="E65" s="53">
        <v>3</v>
      </c>
      <c r="F65" s="128"/>
      <c r="G65" s="129"/>
      <c r="H65" s="129"/>
      <c r="I65" s="129"/>
      <c r="J65" s="39"/>
      <c r="K65" s="130"/>
      <c r="L65" s="129"/>
      <c r="M65" s="129"/>
      <c r="N65" s="129"/>
      <c r="O65" s="131"/>
      <c r="P65" s="130"/>
      <c r="Q65" s="129"/>
      <c r="R65" s="129"/>
      <c r="S65" s="129"/>
      <c r="T65" s="39"/>
      <c r="U65" s="128"/>
      <c r="V65" s="129"/>
      <c r="W65" s="129"/>
      <c r="X65" s="129"/>
      <c r="Y65" s="131"/>
      <c r="Z65" s="130">
        <v>2</v>
      </c>
      <c r="AA65" s="129">
        <v>0</v>
      </c>
      <c r="AB65" s="129">
        <v>0</v>
      </c>
      <c r="AC65" s="129" t="s">
        <v>183</v>
      </c>
      <c r="AD65" s="39">
        <v>3</v>
      </c>
      <c r="AE65" s="128"/>
      <c r="AF65" s="129"/>
      <c r="AG65" s="129"/>
      <c r="AH65" s="129"/>
      <c r="AI65" s="39"/>
      <c r="AJ65" s="128"/>
      <c r="AK65" s="129"/>
      <c r="AL65" s="129"/>
      <c r="AM65" s="129"/>
      <c r="AN65" s="39"/>
      <c r="AO65" s="169">
        <v>8</v>
      </c>
      <c r="AP65" s="87">
        <v>11</v>
      </c>
      <c r="AQ65" s="177"/>
      <c r="AR65" s="173" t="s">
        <v>210</v>
      </c>
    </row>
    <row r="66" spans="1:44" s="47" customFormat="1" ht="12.75" customHeight="1" thickBot="1">
      <c r="A66" s="55" t="s">
        <v>66</v>
      </c>
      <c r="B66" s="312"/>
      <c r="C66" s="69" t="s">
        <v>204</v>
      </c>
      <c r="D66" s="57">
        <v>3</v>
      </c>
      <c r="E66" s="57">
        <v>3</v>
      </c>
      <c r="F66" s="29"/>
      <c r="G66" s="30"/>
      <c r="H66" s="30"/>
      <c r="I66" s="30"/>
      <c r="J66" s="33"/>
      <c r="K66" s="32"/>
      <c r="L66" s="30"/>
      <c r="M66" s="30"/>
      <c r="N66" s="30"/>
      <c r="O66" s="31"/>
      <c r="P66" s="32"/>
      <c r="Q66" s="30"/>
      <c r="R66" s="30"/>
      <c r="S66" s="30"/>
      <c r="T66" s="33"/>
      <c r="U66" s="29"/>
      <c r="V66" s="30"/>
      <c r="W66" s="30"/>
      <c r="X66" s="30"/>
      <c r="Y66" s="31"/>
      <c r="Z66" s="32">
        <v>2</v>
      </c>
      <c r="AA66" s="30">
        <v>0</v>
      </c>
      <c r="AB66" s="30">
        <v>1</v>
      </c>
      <c r="AC66" s="30" t="s">
        <v>183</v>
      </c>
      <c r="AD66" s="33">
        <v>3</v>
      </c>
      <c r="AE66" s="29"/>
      <c r="AF66" s="30"/>
      <c r="AG66" s="30"/>
      <c r="AH66" s="30"/>
      <c r="AI66" s="33"/>
      <c r="AJ66" s="29"/>
      <c r="AK66" s="30"/>
      <c r="AL66" s="30"/>
      <c r="AM66" s="30"/>
      <c r="AN66" s="33"/>
      <c r="AO66" s="169">
        <v>24</v>
      </c>
      <c r="AP66" s="87"/>
      <c r="AQ66" s="177"/>
      <c r="AR66" s="173" t="s">
        <v>92</v>
      </c>
    </row>
    <row r="67" spans="1:44" s="47" customFormat="1" ht="30.75" customHeight="1" thickBot="1">
      <c r="A67" s="6" t="s">
        <v>64</v>
      </c>
      <c r="B67" s="312"/>
      <c r="C67" s="69" t="s">
        <v>197</v>
      </c>
      <c r="D67" s="57">
        <v>4</v>
      </c>
      <c r="E67" s="57">
        <v>4</v>
      </c>
      <c r="F67" s="34"/>
      <c r="G67" s="35"/>
      <c r="H67" s="35"/>
      <c r="I67" s="35"/>
      <c r="J67" s="38"/>
      <c r="K67" s="37"/>
      <c r="L67" s="35"/>
      <c r="M67" s="35"/>
      <c r="N67" s="35"/>
      <c r="O67" s="36"/>
      <c r="P67" s="37"/>
      <c r="Q67" s="35"/>
      <c r="R67" s="35"/>
      <c r="S67" s="35"/>
      <c r="T67" s="38"/>
      <c r="U67" s="34"/>
      <c r="V67" s="35"/>
      <c r="W67" s="35"/>
      <c r="X67" s="35"/>
      <c r="Y67" s="36"/>
      <c r="Z67" s="37">
        <v>3</v>
      </c>
      <c r="AA67" s="35">
        <v>0</v>
      </c>
      <c r="AB67" s="35">
        <v>1</v>
      </c>
      <c r="AC67" s="35" t="s">
        <v>29</v>
      </c>
      <c r="AD67" s="38">
        <v>4</v>
      </c>
      <c r="AE67" s="34"/>
      <c r="AF67" s="35"/>
      <c r="AG67" s="35"/>
      <c r="AH67" s="35"/>
      <c r="AI67" s="38"/>
      <c r="AJ67" s="34"/>
      <c r="AK67" s="35"/>
      <c r="AL67" s="35"/>
      <c r="AM67" s="35"/>
      <c r="AN67" s="38"/>
      <c r="AO67" s="167">
        <v>15</v>
      </c>
      <c r="AP67" s="81"/>
      <c r="AQ67" s="174"/>
      <c r="AR67" s="173" t="s">
        <v>209</v>
      </c>
    </row>
    <row r="68" spans="1:44" s="47" customFormat="1" ht="27" customHeight="1" thickBot="1">
      <c r="A68" s="6" t="s">
        <v>67</v>
      </c>
      <c r="B68" s="312"/>
      <c r="C68" s="69" t="s">
        <v>198</v>
      </c>
      <c r="D68" s="57">
        <v>3</v>
      </c>
      <c r="E68" s="57">
        <v>4</v>
      </c>
      <c r="F68" s="34"/>
      <c r="G68" s="35"/>
      <c r="H68" s="35"/>
      <c r="I68" s="35"/>
      <c r="J68" s="38"/>
      <c r="K68" s="37"/>
      <c r="L68" s="35"/>
      <c r="M68" s="35"/>
      <c r="N68" s="35"/>
      <c r="O68" s="36"/>
      <c r="P68" s="37"/>
      <c r="Q68" s="35"/>
      <c r="R68" s="35"/>
      <c r="S68" s="35"/>
      <c r="T68" s="38"/>
      <c r="U68" s="34"/>
      <c r="V68" s="35"/>
      <c r="W68" s="35"/>
      <c r="X68" s="35"/>
      <c r="Y68" s="36"/>
      <c r="Z68" s="37">
        <v>2</v>
      </c>
      <c r="AA68" s="35">
        <v>0</v>
      </c>
      <c r="AB68" s="35">
        <v>1</v>
      </c>
      <c r="AC68" s="35" t="s">
        <v>29</v>
      </c>
      <c r="AD68" s="38">
        <v>5</v>
      </c>
      <c r="AE68" s="34"/>
      <c r="AF68" s="35"/>
      <c r="AG68" s="35"/>
      <c r="AH68" s="35"/>
      <c r="AI68" s="38"/>
      <c r="AJ68" s="34"/>
      <c r="AK68" s="35"/>
      <c r="AL68" s="35"/>
      <c r="AM68" s="35"/>
      <c r="AN68" s="38"/>
      <c r="AO68" s="167"/>
      <c r="AP68" s="81"/>
      <c r="AQ68" s="174"/>
      <c r="AR68" s="173"/>
    </row>
    <row r="69" spans="1:44" s="47" customFormat="1" ht="27.75" customHeight="1" thickBot="1">
      <c r="A69" s="6" t="s">
        <v>68</v>
      </c>
      <c r="B69" s="312"/>
      <c r="C69" s="69" t="s">
        <v>199</v>
      </c>
      <c r="D69" s="57">
        <v>3</v>
      </c>
      <c r="E69" s="57">
        <v>5</v>
      </c>
      <c r="F69" s="34"/>
      <c r="G69" s="35"/>
      <c r="H69" s="35"/>
      <c r="I69" s="35"/>
      <c r="J69" s="38"/>
      <c r="K69" s="37"/>
      <c r="L69" s="35"/>
      <c r="M69" s="35"/>
      <c r="N69" s="35"/>
      <c r="O69" s="36"/>
      <c r="P69" s="37"/>
      <c r="Q69" s="35"/>
      <c r="R69" s="35"/>
      <c r="S69" s="35"/>
      <c r="T69" s="38"/>
      <c r="U69" s="34"/>
      <c r="V69" s="35"/>
      <c r="W69" s="35"/>
      <c r="X69" s="35"/>
      <c r="Y69" s="36"/>
      <c r="Z69" s="37">
        <v>2</v>
      </c>
      <c r="AA69" s="35">
        <v>0</v>
      </c>
      <c r="AB69" s="35">
        <v>1</v>
      </c>
      <c r="AC69" s="35" t="s">
        <v>183</v>
      </c>
      <c r="AD69" s="38">
        <v>4</v>
      </c>
      <c r="AE69" s="34"/>
      <c r="AF69" s="35"/>
      <c r="AG69" s="35"/>
      <c r="AH69" s="35"/>
      <c r="AI69" s="38"/>
      <c r="AJ69" s="34"/>
      <c r="AK69" s="35"/>
      <c r="AL69" s="35"/>
      <c r="AM69" s="35"/>
      <c r="AN69" s="38"/>
      <c r="AO69" s="167"/>
      <c r="AP69" s="81"/>
      <c r="AQ69" s="174"/>
      <c r="AR69" s="173"/>
    </row>
    <row r="70" spans="1:44" s="47" customFormat="1" ht="27.75" customHeight="1" thickBot="1">
      <c r="A70" s="6" t="s">
        <v>69</v>
      </c>
      <c r="B70" s="312"/>
      <c r="C70" s="69" t="s">
        <v>200</v>
      </c>
      <c r="D70" s="57">
        <f>SUM(F70:AN70)-E70</f>
        <v>3</v>
      </c>
      <c r="E70" s="57">
        <f>J70+O70+T70+Y70+AD70+AI70+AN70</f>
        <v>4</v>
      </c>
      <c r="F70" s="34"/>
      <c r="G70" s="35"/>
      <c r="H70" s="35"/>
      <c r="I70" s="35"/>
      <c r="J70" s="38"/>
      <c r="K70" s="37"/>
      <c r="L70" s="35"/>
      <c r="M70" s="35"/>
      <c r="N70" s="35"/>
      <c r="O70" s="36"/>
      <c r="P70" s="37"/>
      <c r="Q70" s="35"/>
      <c r="R70" s="35"/>
      <c r="S70" s="35"/>
      <c r="T70" s="38"/>
      <c r="U70" s="34"/>
      <c r="V70" s="35"/>
      <c r="W70" s="35"/>
      <c r="X70" s="35"/>
      <c r="Y70" s="36"/>
      <c r="Z70" s="37"/>
      <c r="AA70" s="35"/>
      <c r="AB70" s="35"/>
      <c r="AC70" s="35"/>
      <c r="AD70" s="38"/>
      <c r="AE70" s="34">
        <v>2</v>
      </c>
      <c r="AF70" s="35">
        <v>0</v>
      </c>
      <c r="AG70" s="35">
        <v>1</v>
      </c>
      <c r="AH70" s="35" t="s">
        <v>183</v>
      </c>
      <c r="AI70" s="38">
        <v>4</v>
      </c>
      <c r="AJ70" s="34"/>
      <c r="AK70" s="35"/>
      <c r="AL70" s="35"/>
      <c r="AM70" s="35"/>
      <c r="AN70" s="38"/>
      <c r="AO70" s="169">
        <v>46</v>
      </c>
      <c r="AP70" s="81"/>
      <c r="AQ70" s="174"/>
      <c r="AR70" s="173" t="s">
        <v>197</v>
      </c>
    </row>
    <row r="71" spans="1:44" s="47" customFormat="1" ht="27" customHeight="1" thickBot="1">
      <c r="A71" s="6" t="s">
        <v>70</v>
      </c>
      <c r="B71" s="312"/>
      <c r="C71" s="69" t="s">
        <v>205</v>
      </c>
      <c r="D71" s="57">
        <v>3</v>
      </c>
      <c r="E71" s="57">
        <v>4</v>
      </c>
      <c r="F71" s="34"/>
      <c r="G71" s="35"/>
      <c r="H71" s="35"/>
      <c r="I71" s="35"/>
      <c r="J71" s="38"/>
      <c r="K71" s="37"/>
      <c r="L71" s="35"/>
      <c r="M71" s="35"/>
      <c r="N71" s="35"/>
      <c r="O71" s="36"/>
      <c r="P71" s="37"/>
      <c r="Q71" s="35"/>
      <c r="R71" s="35"/>
      <c r="S71" s="35"/>
      <c r="T71" s="38"/>
      <c r="U71" s="34"/>
      <c r="V71" s="35"/>
      <c r="W71" s="35"/>
      <c r="X71" s="35"/>
      <c r="Y71" s="36"/>
      <c r="Z71" s="37"/>
      <c r="AA71" s="35"/>
      <c r="AB71" s="35"/>
      <c r="AC71" s="35"/>
      <c r="AD71" s="38"/>
      <c r="AE71" s="34">
        <v>2</v>
      </c>
      <c r="AF71" s="35">
        <v>0</v>
      </c>
      <c r="AG71" s="35">
        <v>1</v>
      </c>
      <c r="AH71" s="35" t="s">
        <v>183</v>
      </c>
      <c r="AI71" s="38">
        <v>4</v>
      </c>
      <c r="AJ71" s="34"/>
      <c r="AK71" s="35"/>
      <c r="AL71" s="35"/>
      <c r="AM71" s="35"/>
      <c r="AN71" s="38"/>
      <c r="AO71" s="167">
        <v>46</v>
      </c>
      <c r="AP71" s="81"/>
      <c r="AQ71" s="174"/>
      <c r="AR71" s="173" t="s">
        <v>197</v>
      </c>
    </row>
    <row r="72" spans="1:44" s="47" customFormat="1" ht="28.5" customHeight="1" thickBot="1">
      <c r="A72" s="6" t="s">
        <v>71</v>
      </c>
      <c r="B72" s="312"/>
      <c r="C72" s="69" t="s">
        <v>201</v>
      </c>
      <c r="D72" s="57">
        <v>3</v>
      </c>
      <c r="E72" s="57">
        <v>5</v>
      </c>
      <c r="F72" s="34"/>
      <c r="G72" s="35"/>
      <c r="H72" s="35"/>
      <c r="I72" s="35"/>
      <c r="J72" s="38"/>
      <c r="K72" s="37"/>
      <c r="L72" s="35"/>
      <c r="M72" s="35"/>
      <c r="N72" s="35"/>
      <c r="O72" s="36"/>
      <c r="P72" s="37"/>
      <c r="Q72" s="35"/>
      <c r="R72" s="35"/>
      <c r="S72" s="35"/>
      <c r="T72" s="38"/>
      <c r="U72" s="34"/>
      <c r="V72" s="35"/>
      <c r="W72" s="35"/>
      <c r="X72" s="35"/>
      <c r="Y72" s="36"/>
      <c r="Z72" s="37"/>
      <c r="AA72" s="35"/>
      <c r="AB72" s="35"/>
      <c r="AC72" s="35"/>
      <c r="AD72" s="38"/>
      <c r="AE72" s="34">
        <v>2</v>
      </c>
      <c r="AF72" s="35">
        <v>0</v>
      </c>
      <c r="AG72" s="35">
        <v>1</v>
      </c>
      <c r="AH72" s="35" t="s">
        <v>183</v>
      </c>
      <c r="AI72" s="38">
        <v>5</v>
      </c>
      <c r="AJ72" s="34"/>
      <c r="AK72" s="35"/>
      <c r="AL72" s="35"/>
      <c r="AM72" s="35"/>
      <c r="AN72" s="38"/>
      <c r="AO72" s="167">
        <v>46</v>
      </c>
      <c r="AP72" s="81"/>
      <c r="AQ72" s="174"/>
      <c r="AR72" s="173" t="s">
        <v>197</v>
      </c>
    </row>
    <row r="73" spans="1:44" s="47" customFormat="1" ht="27" customHeight="1" thickBot="1">
      <c r="A73" s="6" t="s">
        <v>72</v>
      </c>
      <c r="B73" s="312"/>
      <c r="C73" s="69" t="s">
        <v>202</v>
      </c>
      <c r="D73" s="57">
        <v>4</v>
      </c>
      <c r="E73" s="57">
        <v>5</v>
      </c>
      <c r="F73" s="34"/>
      <c r="G73" s="35"/>
      <c r="H73" s="35"/>
      <c r="I73" s="35"/>
      <c r="J73" s="38"/>
      <c r="K73" s="37"/>
      <c r="L73" s="35"/>
      <c r="M73" s="35"/>
      <c r="N73" s="35"/>
      <c r="O73" s="36"/>
      <c r="P73" s="37"/>
      <c r="Q73" s="35"/>
      <c r="R73" s="35"/>
      <c r="S73" s="35"/>
      <c r="T73" s="38"/>
      <c r="U73" s="34"/>
      <c r="V73" s="35"/>
      <c r="W73" s="35"/>
      <c r="X73" s="35"/>
      <c r="Y73" s="36"/>
      <c r="Z73" s="37"/>
      <c r="AA73" s="35"/>
      <c r="AB73" s="35"/>
      <c r="AC73" s="35"/>
      <c r="AD73" s="38"/>
      <c r="AE73" s="34">
        <v>3</v>
      </c>
      <c r="AF73" s="35">
        <v>0</v>
      </c>
      <c r="AG73" s="35">
        <v>1</v>
      </c>
      <c r="AH73" s="35" t="s">
        <v>183</v>
      </c>
      <c r="AI73" s="38">
        <v>5</v>
      </c>
      <c r="AJ73" s="34"/>
      <c r="AK73" s="35"/>
      <c r="AL73" s="35"/>
      <c r="AM73" s="35"/>
      <c r="AN73" s="38"/>
      <c r="AO73" s="167">
        <v>48</v>
      </c>
      <c r="AP73" s="81"/>
      <c r="AQ73" s="174"/>
      <c r="AR73" s="173" t="s">
        <v>199</v>
      </c>
    </row>
    <row r="74" spans="1:44" s="47" customFormat="1" ht="12.75" customHeight="1" thickBot="1">
      <c r="A74" s="6" t="s">
        <v>98</v>
      </c>
      <c r="B74" s="312"/>
      <c r="C74" s="69" t="s">
        <v>203</v>
      </c>
      <c r="D74" s="57">
        <v>4</v>
      </c>
      <c r="E74" s="57">
        <v>5</v>
      </c>
      <c r="F74" s="34"/>
      <c r="G74" s="35"/>
      <c r="H74" s="35"/>
      <c r="I74" s="35"/>
      <c r="J74" s="38"/>
      <c r="K74" s="37"/>
      <c r="L74" s="35"/>
      <c r="M74" s="35"/>
      <c r="N74" s="35"/>
      <c r="O74" s="36"/>
      <c r="P74" s="37"/>
      <c r="Q74" s="35"/>
      <c r="R74" s="35"/>
      <c r="S74" s="35"/>
      <c r="T74" s="38"/>
      <c r="U74" s="34"/>
      <c r="V74" s="35"/>
      <c r="W74" s="35"/>
      <c r="X74" s="35"/>
      <c r="Y74" s="36"/>
      <c r="Z74" s="37"/>
      <c r="AA74" s="35"/>
      <c r="AB74" s="35"/>
      <c r="AC74" s="35"/>
      <c r="AD74" s="38"/>
      <c r="AE74" s="34">
        <v>3</v>
      </c>
      <c r="AF74" s="35">
        <v>0</v>
      </c>
      <c r="AG74" s="35">
        <v>1</v>
      </c>
      <c r="AH74" s="35" t="s">
        <v>29</v>
      </c>
      <c r="AI74" s="38">
        <v>5</v>
      </c>
      <c r="AJ74" s="34"/>
      <c r="AK74" s="35"/>
      <c r="AL74" s="35"/>
      <c r="AM74" s="35"/>
      <c r="AN74" s="38"/>
      <c r="AO74" s="41"/>
      <c r="AP74" s="81"/>
      <c r="AQ74" s="174"/>
      <c r="AR74" s="175"/>
    </row>
    <row r="75" spans="1:44" s="47" customFormat="1" ht="12.75" customHeight="1" thickBot="1">
      <c r="A75" s="6" t="s">
        <v>99</v>
      </c>
      <c r="B75" s="56"/>
      <c r="C75" s="69"/>
      <c r="D75" s="57">
        <v>0</v>
      </c>
      <c r="E75" s="57">
        <v>0</v>
      </c>
      <c r="F75" s="34"/>
      <c r="G75" s="35"/>
      <c r="H75" s="35"/>
      <c r="I75" s="35"/>
      <c r="J75" s="38"/>
      <c r="K75" s="37"/>
      <c r="L75" s="35"/>
      <c r="M75" s="35"/>
      <c r="N75" s="35"/>
      <c r="O75" s="36"/>
      <c r="P75" s="37"/>
      <c r="Q75" s="35"/>
      <c r="R75" s="35"/>
      <c r="S75" s="35"/>
      <c r="T75" s="38"/>
      <c r="U75" s="34"/>
      <c r="V75" s="35"/>
      <c r="W75" s="35"/>
      <c r="X75" s="35"/>
      <c r="Y75" s="36"/>
      <c r="Z75" s="37"/>
      <c r="AA75" s="35"/>
      <c r="AB75" s="35"/>
      <c r="AC75" s="35"/>
      <c r="AD75" s="38"/>
      <c r="AE75" s="34"/>
      <c r="AF75" s="35"/>
      <c r="AG75" s="35"/>
      <c r="AH75" s="35"/>
      <c r="AI75" s="38"/>
      <c r="AJ75" s="34"/>
      <c r="AK75" s="35"/>
      <c r="AL75" s="35"/>
      <c r="AM75" s="35"/>
      <c r="AN75" s="38"/>
      <c r="AO75" s="167"/>
      <c r="AP75" s="81"/>
      <c r="AQ75" s="174"/>
      <c r="AR75" s="173"/>
    </row>
    <row r="76" spans="1:44" s="47" customFormat="1" ht="12.75" customHeight="1" thickBot="1">
      <c r="A76" s="132" t="s">
        <v>73</v>
      </c>
      <c r="B76" s="83"/>
      <c r="C76" s="83"/>
      <c r="D76" s="57">
        <v>0</v>
      </c>
      <c r="E76" s="57">
        <v>0</v>
      </c>
      <c r="F76" s="34"/>
      <c r="G76" s="35"/>
      <c r="H76" s="35"/>
      <c r="I76" s="35"/>
      <c r="J76" s="38"/>
      <c r="K76" s="37"/>
      <c r="L76" s="35"/>
      <c r="M76" s="35"/>
      <c r="N76" s="35"/>
      <c r="O76" s="36"/>
      <c r="P76" s="37"/>
      <c r="Q76" s="35"/>
      <c r="R76" s="35"/>
      <c r="S76" s="35"/>
      <c r="T76" s="38"/>
      <c r="U76" s="34"/>
      <c r="V76" s="35"/>
      <c r="W76" s="35"/>
      <c r="X76" s="35"/>
      <c r="Y76" s="36"/>
      <c r="Z76" s="37"/>
      <c r="AA76" s="35"/>
      <c r="AB76" s="35"/>
      <c r="AC76" s="35"/>
      <c r="AD76" s="38"/>
      <c r="AE76" s="34"/>
      <c r="AF76" s="35"/>
      <c r="AG76" s="35"/>
      <c r="AH76" s="35"/>
      <c r="AI76" s="38"/>
      <c r="AJ76" s="34"/>
      <c r="AK76" s="35"/>
      <c r="AL76" s="35"/>
      <c r="AM76" s="35"/>
      <c r="AN76" s="38"/>
      <c r="AO76" s="41"/>
      <c r="AP76" s="81"/>
      <c r="AQ76" s="174"/>
      <c r="AR76" s="173"/>
    </row>
    <row r="77" spans="1:44" s="47" customFormat="1" ht="12.75" customHeight="1" thickBot="1">
      <c r="A77" s="6" t="s">
        <v>100</v>
      </c>
      <c r="B77" s="133" t="s">
        <v>235</v>
      </c>
      <c r="C77" s="133" t="s">
        <v>84</v>
      </c>
      <c r="D77" s="134">
        <f>SUM(F77:AN77)-E77</f>
        <v>3</v>
      </c>
      <c r="E77" s="134">
        <f>J77+O77+T77+Y77+AD77+AI77+AN77</f>
        <v>6</v>
      </c>
      <c r="F77" s="34"/>
      <c r="G77" s="35"/>
      <c r="H77" s="35"/>
      <c r="I77" s="35"/>
      <c r="J77" s="38"/>
      <c r="K77" s="37"/>
      <c r="L77" s="35"/>
      <c r="M77" s="35"/>
      <c r="N77" s="35"/>
      <c r="O77" s="36"/>
      <c r="P77" s="37"/>
      <c r="Q77" s="35"/>
      <c r="R77" s="35"/>
      <c r="S77" s="35"/>
      <c r="T77" s="38"/>
      <c r="U77" s="34"/>
      <c r="V77" s="35"/>
      <c r="W77" s="35"/>
      <c r="X77" s="35"/>
      <c r="Y77" s="36"/>
      <c r="Z77" s="37"/>
      <c r="AA77" s="35"/>
      <c r="AB77" s="35"/>
      <c r="AC77" s="35"/>
      <c r="AD77" s="38"/>
      <c r="AE77" s="34"/>
      <c r="AF77" s="35"/>
      <c r="AG77" s="35"/>
      <c r="AH77" s="35"/>
      <c r="AI77" s="38"/>
      <c r="AJ77" s="34">
        <v>0</v>
      </c>
      <c r="AK77" s="35">
        <v>0</v>
      </c>
      <c r="AL77" s="35">
        <v>3</v>
      </c>
      <c r="AM77" s="35" t="s">
        <v>183</v>
      </c>
      <c r="AN77" s="38">
        <v>6</v>
      </c>
      <c r="AO77" s="41"/>
      <c r="AP77" s="81"/>
      <c r="AQ77" s="174"/>
      <c r="AR77" s="175"/>
    </row>
    <row r="78" spans="1:44" s="260" customFormat="1" ht="39.75" customHeight="1" thickBot="1">
      <c r="A78" s="250" t="s">
        <v>101</v>
      </c>
      <c r="B78" s="261" t="s">
        <v>236</v>
      </c>
      <c r="C78" s="251" t="s">
        <v>60</v>
      </c>
      <c r="D78" s="151">
        <f>SUM(F78:AN78)-E78</f>
        <v>12</v>
      </c>
      <c r="E78" s="151">
        <f>J78+O78+T78+Y78+AD78+AI78+AN78</f>
        <v>15</v>
      </c>
      <c r="F78" s="252"/>
      <c r="G78" s="253"/>
      <c r="H78" s="253"/>
      <c r="I78" s="253"/>
      <c r="J78" s="254"/>
      <c r="K78" s="255"/>
      <c r="L78" s="253"/>
      <c r="M78" s="253"/>
      <c r="N78" s="253"/>
      <c r="O78" s="256"/>
      <c r="P78" s="255"/>
      <c r="Q78" s="253"/>
      <c r="R78" s="253"/>
      <c r="S78" s="253"/>
      <c r="T78" s="254"/>
      <c r="U78" s="252"/>
      <c r="V78" s="253"/>
      <c r="W78" s="253"/>
      <c r="X78" s="253"/>
      <c r="Y78" s="256"/>
      <c r="Z78" s="255"/>
      <c r="AA78" s="253"/>
      <c r="AB78" s="253"/>
      <c r="AC78" s="253"/>
      <c r="AD78" s="254"/>
      <c r="AE78" s="152"/>
      <c r="AF78" s="153"/>
      <c r="AG78" s="153"/>
      <c r="AH78" s="153"/>
      <c r="AI78" s="156"/>
      <c r="AJ78" s="152">
        <v>0</v>
      </c>
      <c r="AK78" s="153">
        <v>12</v>
      </c>
      <c r="AL78" s="153">
        <v>0</v>
      </c>
      <c r="AM78" s="153" t="s">
        <v>184</v>
      </c>
      <c r="AN78" s="156">
        <v>15</v>
      </c>
      <c r="AO78" s="257">
        <v>49</v>
      </c>
      <c r="AP78" s="168">
        <v>31</v>
      </c>
      <c r="AQ78" s="258">
        <v>52</v>
      </c>
      <c r="AR78" s="306" t="s">
        <v>254</v>
      </c>
    </row>
    <row r="79" spans="1:43" ht="12.75" customHeight="1" thickBot="1">
      <c r="A79" s="185"/>
      <c r="B79" s="186"/>
      <c r="C79" s="187"/>
      <c r="D79" s="84"/>
      <c r="E79" s="188"/>
      <c r="F79" s="189"/>
      <c r="G79" s="190"/>
      <c r="H79" s="190"/>
      <c r="I79" s="190"/>
      <c r="J79" s="191"/>
      <c r="K79" s="189"/>
      <c r="L79" s="190"/>
      <c r="M79" s="190"/>
      <c r="N79" s="190"/>
      <c r="O79" s="192"/>
      <c r="P79" s="189"/>
      <c r="Q79" s="190"/>
      <c r="R79" s="190"/>
      <c r="S79" s="190"/>
      <c r="T79" s="191"/>
      <c r="U79" s="45"/>
      <c r="V79" s="190"/>
      <c r="W79" s="190"/>
      <c r="X79" s="190"/>
      <c r="Y79" s="192"/>
      <c r="Z79" s="189"/>
      <c r="AA79" s="190"/>
      <c r="AB79" s="190"/>
      <c r="AC79" s="190"/>
      <c r="AD79" s="191"/>
      <c r="AE79" s="45"/>
      <c r="AF79" s="190"/>
      <c r="AG79" s="190"/>
      <c r="AH79" s="190"/>
      <c r="AI79" s="191"/>
      <c r="AJ79" s="45"/>
      <c r="AK79" s="190"/>
      <c r="AL79" s="190"/>
      <c r="AM79" s="190"/>
      <c r="AN79" s="191"/>
      <c r="AO79" s="193"/>
      <c r="AP79" s="194"/>
      <c r="AQ79" s="194"/>
    </row>
    <row r="80" spans="1:42" ht="12.75" customHeight="1" thickBot="1">
      <c r="A80" s="356" t="s">
        <v>61</v>
      </c>
      <c r="B80" s="357"/>
      <c r="C80" s="358"/>
      <c r="D80" s="195">
        <f>D64+D54</f>
        <v>166</v>
      </c>
      <c r="E80" s="195">
        <f>E64+E54</f>
        <v>210</v>
      </c>
      <c r="F80" s="195">
        <f>F64+F54</f>
        <v>15</v>
      </c>
      <c r="G80" s="195">
        <f aca="true" t="shared" si="12" ref="G80:AN80">G64+G54</f>
        <v>7</v>
      </c>
      <c r="H80" s="195">
        <f t="shared" si="12"/>
        <v>2</v>
      </c>
      <c r="I80" s="195"/>
      <c r="J80" s="195">
        <f t="shared" si="12"/>
        <v>29</v>
      </c>
      <c r="K80" s="195">
        <f t="shared" si="12"/>
        <v>16</v>
      </c>
      <c r="L80" s="195">
        <f t="shared" si="12"/>
        <v>6</v>
      </c>
      <c r="M80" s="195">
        <f t="shared" si="12"/>
        <v>6</v>
      </c>
      <c r="N80" s="195"/>
      <c r="O80" s="195">
        <f t="shared" si="12"/>
        <v>32</v>
      </c>
      <c r="P80" s="195">
        <f t="shared" si="12"/>
        <v>17</v>
      </c>
      <c r="Q80" s="195">
        <f t="shared" si="12"/>
        <v>2</v>
      </c>
      <c r="R80" s="195">
        <f t="shared" si="12"/>
        <v>6</v>
      </c>
      <c r="S80" s="195"/>
      <c r="T80" s="195">
        <f t="shared" si="12"/>
        <v>33</v>
      </c>
      <c r="U80" s="195">
        <f t="shared" si="12"/>
        <v>18</v>
      </c>
      <c r="V80" s="195">
        <f t="shared" si="12"/>
        <v>2</v>
      </c>
      <c r="W80" s="195">
        <f t="shared" si="12"/>
        <v>4</v>
      </c>
      <c r="X80" s="195"/>
      <c r="Y80" s="195">
        <f t="shared" si="12"/>
        <v>30</v>
      </c>
      <c r="Z80" s="195">
        <f t="shared" si="12"/>
        <v>16</v>
      </c>
      <c r="AA80" s="195">
        <f t="shared" si="12"/>
        <v>1</v>
      </c>
      <c r="AB80" s="195">
        <f t="shared" si="12"/>
        <v>6</v>
      </c>
      <c r="AC80" s="195"/>
      <c r="AD80" s="171">
        <f t="shared" si="12"/>
        <v>29</v>
      </c>
      <c r="AE80" s="195">
        <f t="shared" si="12"/>
        <v>16</v>
      </c>
      <c r="AF80" s="195">
        <f t="shared" si="12"/>
        <v>0</v>
      </c>
      <c r="AG80" s="195">
        <f t="shared" si="12"/>
        <v>5</v>
      </c>
      <c r="AH80" s="195"/>
      <c r="AI80" s="195">
        <f t="shared" si="12"/>
        <v>28</v>
      </c>
      <c r="AJ80" s="195">
        <f t="shared" si="12"/>
        <v>4</v>
      </c>
      <c r="AK80" s="195">
        <f t="shared" si="12"/>
        <v>12</v>
      </c>
      <c r="AL80" s="195">
        <f t="shared" si="12"/>
        <v>5</v>
      </c>
      <c r="AM80" s="195"/>
      <c r="AN80" s="195">
        <f t="shared" si="12"/>
        <v>29</v>
      </c>
      <c r="AO80" s="4"/>
      <c r="AP80" s="4"/>
    </row>
    <row r="81" spans="1:42" ht="12.75" customHeight="1">
      <c r="A81" s="101"/>
      <c r="B81" s="196"/>
      <c r="C81" s="197" t="s">
        <v>23</v>
      </c>
      <c r="D81" s="112"/>
      <c r="E81" s="112">
        <v>210</v>
      </c>
      <c r="F81" s="112"/>
      <c r="G81" s="112"/>
      <c r="H81" s="112"/>
      <c r="I81" s="112">
        <f>I55+COUNTIF(I65:I79,"s")</f>
        <v>0</v>
      </c>
      <c r="J81" s="112"/>
      <c r="K81" s="112"/>
      <c r="L81" s="112"/>
      <c r="M81" s="112"/>
      <c r="N81" s="112">
        <f>N55+COUNTIF(N65:N79,"s")</f>
        <v>0</v>
      </c>
      <c r="O81" s="112"/>
      <c r="P81" s="112"/>
      <c r="Q81" s="112"/>
      <c r="R81" s="112"/>
      <c r="S81" s="112">
        <f>S55+COUNTIF(S65:S79,"s")</f>
        <v>0</v>
      </c>
      <c r="T81" s="112"/>
      <c r="U81" s="112"/>
      <c r="V81" s="112"/>
      <c r="W81" s="112"/>
      <c r="X81" s="112">
        <f>X55+COUNTIF(X65:X79,"s")</f>
        <v>0</v>
      </c>
      <c r="Y81" s="112"/>
      <c r="Z81" s="112"/>
      <c r="AA81" s="112"/>
      <c r="AB81" s="112"/>
      <c r="AC81" s="112">
        <f>AC55+COUNTIF(AC65:AC79,"s")</f>
        <v>0</v>
      </c>
      <c r="AD81" s="112"/>
      <c r="AE81" s="112"/>
      <c r="AF81" s="112"/>
      <c r="AG81" s="112"/>
      <c r="AH81" s="112">
        <f>AH55+COUNTIF(AH65:AH79,"s")</f>
        <v>0</v>
      </c>
      <c r="AI81" s="112"/>
      <c r="AJ81" s="112"/>
      <c r="AK81" s="112"/>
      <c r="AL81" s="112"/>
      <c r="AM81" s="112">
        <f>AM54+COUNTIF(AM65:AM79,"s")</f>
        <v>0</v>
      </c>
      <c r="AN81" s="111"/>
      <c r="AO81" s="4"/>
      <c r="AP81" s="4"/>
    </row>
    <row r="82" spans="1:42" ht="12.75" customHeight="1">
      <c r="A82" s="17"/>
      <c r="B82" s="198"/>
      <c r="C82" s="199" t="s">
        <v>24</v>
      </c>
      <c r="D82" s="116"/>
      <c r="E82" s="116"/>
      <c r="F82" s="116"/>
      <c r="G82" s="116"/>
      <c r="H82" s="116"/>
      <c r="I82" s="116">
        <f>I56+COUNTIF(I65:I79,"v")</f>
        <v>5</v>
      </c>
      <c r="J82" s="116"/>
      <c r="K82" s="116"/>
      <c r="L82" s="116"/>
      <c r="M82" s="116"/>
      <c r="N82" s="116">
        <f>N56+COUNTIF(N65:N79,"v")</f>
        <v>5</v>
      </c>
      <c r="O82" s="116"/>
      <c r="P82" s="116"/>
      <c r="Q82" s="116"/>
      <c r="R82" s="116"/>
      <c r="S82" s="116">
        <f>S56+COUNTIF(S65:S79,"v")</f>
        <v>5</v>
      </c>
      <c r="T82" s="116"/>
      <c r="U82" s="116"/>
      <c r="V82" s="116"/>
      <c r="W82" s="116"/>
      <c r="X82" s="116">
        <f>X56+COUNTIF(X65:X79,"v")</f>
        <v>4</v>
      </c>
      <c r="Y82" s="116"/>
      <c r="Z82" s="116"/>
      <c r="AA82" s="116"/>
      <c r="AB82" s="116"/>
      <c r="AC82" s="116">
        <f>AC56+COUNTIF(AC65:AC79,"v")</f>
        <v>4</v>
      </c>
      <c r="AD82" s="116"/>
      <c r="AE82" s="116"/>
      <c r="AF82" s="116"/>
      <c r="AG82" s="116"/>
      <c r="AH82" s="116">
        <f>AH56+COUNTIF(AH65:AH79,"v")</f>
        <v>1</v>
      </c>
      <c r="AI82" s="116"/>
      <c r="AJ82" s="116"/>
      <c r="AK82" s="116"/>
      <c r="AL82" s="116"/>
      <c r="AM82" s="116">
        <f>AM56+COUNTIF(AM65:AM79,"v")</f>
        <v>0</v>
      </c>
      <c r="AN82" s="115"/>
      <c r="AO82" s="4"/>
      <c r="AP82" s="4"/>
    </row>
    <row r="83" spans="1:42" ht="12.75" customHeight="1">
      <c r="A83" s="17"/>
      <c r="B83" s="198"/>
      <c r="C83" s="113" t="s">
        <v>182</v>
      </c>
      <c r="D83" s="116"/>
      <c r="E83" s="116"/>
      <c r="F83" s="116"/>
      <c r="G83" s="116"/>
      <c r="H83" s="116"/>
      <c r="I83" s="116">
        <f>I57+COUNTIF(I65:I79,"é")</f>
        <v>2</v>
      </c>
      <c r="J83" s="116"/>
      <c r="K83" s="116"/>
      <c r="L83" s="116"/>
      <c r="M83" s="116"/>
      <c r="N83" s="116">
        <f>N57+COUNTIF(N65:N79,"é")</f>
        <v>4</v>
      </c>
      <c r="O83" s="116"/>
      <c r="P83" s="116"/>
      <c r="Q83" s="116"/>
      <c r="R83" s="116"/>
      <c r="S83" s="116">
        <f>S57+COUNTIF(S65:S79,"é")</f>
        <v>3</v>
      </c>
      <c r="T83" s="116"/>
      <c r="U83" s="116"/>
      <c r="V83" s="116"/>
      <c r="W83" s="116"/>
      <c r="X83" s="116">
        <f>X57+COUNTIF(X65:X79,"é")</f>
        <v>4</v>
      </c>
      <c r="Y83" s="116"/>
      <c r="Z83" s="116"/>
      <c r="AA83" s="116"/>
      <c r="AB83" s="116"/>
      <c r="AC83" s="116">
        <f>AC57+COUNTIF(AC65:AC79,"é")</f>
        <v>4</v>
      </c>
      <c r="AD83" s="116"/>
      <c r="AE83" s="116"/>
      <c r="AF83" s="116"/>
      <c r="AG83" s="116"/>
      <c r="AH83" s="116">
        <f>AH57+COUNTIF(AH65:AH79,"é")</f>
        <v>6</v>
      </c>
      <c r="AI83" s="116"/>
      <c r="AJ83" s="116"/>
      <c r="AK83" s="116"/>
      <c r="AL83" s="116"/>
      <c r="AM83" s="116">
        <f>AM57+COUNTIF(AM65:AM79,"é")</f>
        <v>4</v>
      </c>
      <c r="AN83" s="115"/>
      <c r="AO83" s="4"/>
      <c r="AP83" s="4"/>
    </row>
    <row r="84" spans="1:42" ht="12.75" customHeight="1" thickBot="1">
      <c r="A84" s="17"/>
      <c r="B84" s="198"/>
      <c r="C84" s="200" t="s">
        <v>32</v>
      </c>
      <c r="D84" s="120"/>
      <c r="E84" s="120"/>
      <c r="F84" s="120"/>
      <c r="G84" s="120"/>
      <c r="H84" s="120"/>
      <c r="I84" s="120">
        <f>I58+COUNTIF(I65:I79,"e")</f>
        <v>0</v>
      </c>
      <c r="J84" s="120"/>
      <c r="K84" s="120"/>
      <c r="L84" s="120"/>
      <c r="M84" s="120"/>
      <c r="N84" s="120">
        <f>N58+COUNTIF(N65:N79,"e")</f>
        <v>0</v>
      </c>
      <c r="O84" s="120"/>
      <c r="P84" s="120"/>
      <c r="Q84" s="120"/>
      <c r="R84" s="120"/>
      <c r="S84" s="120">
        <f>S58+COUNTIF(S65:S79,"e")</f>
        <v>0</v>
      </c>
      <c r="T84" s="120"/>
      <c r="U84" s="120"/>
      <c r="V84" s="120"/>
      <c r="W84" s="120"/>
      <c r="X84" s="120">
        <f>X58+COUNTIF(X65:X79,"e")</f>
        <v>0</v>
      </c>
      <c r="Y84" s="120"/>
      <c r="Z84" s="120"/>
      <c r="AA84" s="120"/>
      <c r="AB84" s="120"/>
      <c r="AC84" s="120">
        <f>AC58+COUNTIF(AC65:AC79,"e")</f>
        <v>0</v>
      </c>
      <c r="AD84" s="120"/>
      <c r="AE84" s="120"/>
      <c r="AF84" s="120"/>
      <c r="AG84" s="120"/>
      <c r="AH84" s="120">
        <f>AH58+COUNTIF(AH65:AH79,"e")</f>
        <v>0</v>
      </c>
      <c r="AI84" s="120"/>
      <c r="AJ84" s="120"/>
      <c r="AK84" s="120"/>
      <c r="AL84" s="120"/>
      <c r="AM84" s="120">
        <f>AM58+COUNTIF(AM65:AM79,"e")</f>
        <v>0</v>
      </c>
      <c r="AN84" s="119"/>
      <c r="AO84" s="4"/>
      <c r="AP84" s="4"/>
    </row>
    <row r="85" spans="1:42" ht="12.75" customHeight="1" thickBot="1">
      <c r="A85" s="201"/>
      <c r="B85" s="139">
        <f>D80*15</f>
        <v>2490</v>
      </c>
      <c r="C85" s="202" t="s">
        <v>62</v>
      </c>
      <c r="D85" s="203"/>
      <c r="E85" s="203"/>
      <c r="F85" s="203">
        <f>SUM(F80:H80)</f>
        <v>24</v>
      </c>
      <c r="G85" s="203"/>
      <c r="H85" s="203"/>
      <c r="I85" s="203"/>
      <c r="J85" s="203"/>
      <c r="K85" s="203">
        <f>SUM(K80:M80)</f>
        <v>28</v>
      </c>
      <c r="L85" s="203"/>
      <c r="M85" s="203"/>
      <c r="N85" s="203"/>
      <c r="O85" s="203"/>
      <c r="P85" s="203">
        <f>SUM(P80:R80)</f>
        <v>25</v>
      </c>
      <c r="Q85" s="203"/>
      <c r="R85" s="203"/>
      <c r="S85" s="203"/>
      <c r="T85" s="203"/>
      <c r="U85" s="203">
        <f>SUM(U80:W80)</f>
        <v>24</v>
      </c>
      <c r="V85" s="203"/>
      <c r="W85" s="203"/>
      <c r="X85" s="203"/>
      <c r="Y85" s="203"/>
      <c r="Z85" s="203">
        <f>SUM(Z80:AB80)</f>
        <v>23</v>
      </c>
      <c r="AA85" s="203"/>
      <c r="AB85" s="203"/>
      <c r="AC85" s="203"/>
      <c r="AD85" s="203"/>
      <c r="AE85" s="203">
        <f>SUM(AE80:AG80)</f>
        <v>21</v>
      </c>
      <c r="AF85" s="203"/>
      <c r="AG85" s="203"/>
      <c r="AH85" s="203"/>
      <c r="AI85" s="203"/>
      <c r="AJ85" s="203">
        <f>SUM(AJ80:AL80)</f>
        <v>21</v>
      </c>
      <c r="AK85" s="203"/>
      <c r="AL85" s="203"/>
      <c r="AM85" s="203"/>
      <c r="AN85" s="204"/>
      <c r="AO85" s="15"/>
      <c r="AP85" s="15"/>
    </row>
    <row r="86" spans="1:42" ht="12.75" customHeight="1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4" s="2" customFormat="1" ht="12.75" customHeight="1" thickBot="1">
      <c r="A87" s="319" t="s">
        <v>93</v>
      </c>
      <c r="B87" s="320"/>
      <c r="C87" s="320"/>
      <c r="D87" s="57">
        <f>SUM(D88:D92)</f>
        <v>8</v>
      </c>
      <c r="E87" s="57">
        <f>SUM(E88:E92)</f>
        <v>4</v>
      </c>
      <c r="F87" s="76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9"/>
      <c r="AQ87" s="44"/>
      <c r="AR87" s="15"/>
    </row>
    <row r="88" spans="1:44" s="2" customFormat="1" ht="12.75" customHeight="1" thickBot="1">
      <c r="A88" s="6" t="s">
        <v>102</v>
      </c>
      <c r="B88" s="85" t="s">
        <v>186</v>
      </c>
      <c r="C88" s="205" t="s">
        <v>95</v>
      </c>
      <c r="D88" s="206">
        <f>SUM(F88:AN88)-E88</f>
        <v>2</v>
      </c>
      <c r="E88" s="206">
        <f>J88+O88+T88+Y88+AD88+AI88+AN88</f>
        <v>0</v>
      </c>
      <c r="F88" s="32"/>
      <c r="G88" s="30"/>
      <c r="H88" s="166"/>
      <c r="I88" s="30"/>
      <c r="J88" s="88"/>
      <c r="K88" s="207">
        <v>0</v>
      </c>
      <c r="L88" s="29">
        <v>2</v>
      </c>
      <c r="M88" s="166">
        <v>0</v>
      </c>
      <c r="N88" s="30" t="s">
        <v>96</v>
      </c>
      <c r="O88" s="88">
        <v>0</v>
      </c>
      <c r="P88" s="32"/>
      <c r="Q88" s="30"/>
      <c r="R88" s="166"/>
      <c r="S88" s="30"/>
      <c r="T88" s="88"/>
      <c r="U88" s="37"/>
      <c r="V88" s="35"/>
      <c r="W88" s="35"/>
      <c r="X88" s="35"/>
      <c r="Y88" s="38"/>
      <c r="Z88" s="34"/>
      <c r="AA88" s="35"/>
      <c r="AB88" s="35"/>
      <c r="AC88" s="35"/>
      <c r="AD88" s="36"/>
      <c r="AE88" s="37"/>
      <c r="AF88" s="35"/>
      <c r="AG88" s="35"/>
      <c r="AH88" s="35"/>
      <c r="AI88" s="38"/>
      <c r="AJ88" s="37"/>
      <c r="AK88" s="35"/>
      <c r="AL88" s="35"/>
      <c r="AM88" s="35"/>
      <c r="AN88" s="38"/>
      <c r="AO88" s="130"/>
      <c r="AP88" s="208"/>
      <c r="AQ88" s="209"/>
      <c r="AR88" s="15"/>
    </row>
    <row r="89" spans="1:44" s="2" customFormat="1" ht="12.75" customHeight="1" thickBot="1">
      <c r="A89" s="6" t="s">
        <v>103</v>
      </c>
      <c r="B89" s="85" t="s">
        <v>186</v>
      </c>
      <c r="C89" s="186" t="s">
        <v>97</v>
      </c>
      <c r="D89" s="206">
        <f>SUM(F89:AN89)-E89</f>
        <v>2</v>
      </c>
      <c r="E89" s="206">
        <f>J89+O89+T89+Y89+AD89+AI89+AN89</f>
        <v>0</v>
      </c>
      <c r="F89" s="32"/>
      <c r="G89" s="30"/>
      <c r="H89" s="166"/>
      <c r="I89" s="30"/>
      <c r="J89" s="88"/>
      <c r="K89" s="207"/>
      <c r="L89" s="35"/>
      <c r="M89" s="34"/>
      <c r="N89" s="30"/>
      <c r="O89" s="88"/>
      <c r="P89" s="32">
        <v>0</v>
      </c>
      <c r="Q89" s="30">
        <v>2</v>
      </c>
      <c r="R89" s="166">
        <v>0</v>
      </c>
      <c r="S89" s="30" t="s">
        <v>96</v>
      </c>
      <c r="T89" s="88">
        <v>0</v>
      </c>
      <c r="U89" s="37"/>
      <c r="V89" s="35"/>
      <c r="W89" s="35"/>
      <c r="X89" s="35"/>
      <c r="Y89" s="38"/>
      <c r="Z89" s="34"/>
      <c r="AA89" s="35"/>
      <c r="AB89" s="35"/>
      <c r="AC89" s="35"/>
      <c r="AD89" s="41"/>
      <c r="AE89" s="37"/>
      <c r="AF89" s="35"/>
      <c r="AG89" s="35"/>
      <c r="AH89" s="35"/>
      <c r="AI89" s="38"/>
      <c r="AJ89" s="37"/>
      <c r="AK89" s="35"/>
      <c r="AL89" s="35"/>
      <c r="AM89" s="35"/>
      <c r="AN89" s="38"/>
      <c r="AO89" s="37"/>
      <c r="AP89" s="210"/>
      <c r="AQ89" s="209"/>
      <c r="AR89" s="15"/>
    </row>
    <row r="90" spans="1:44" s="2" customFormat="1" ht="12.75" customHeight="1" thickBot="1">
      <c r="A90" s="55" t="s">
        <v>104</v>
      </c>
      <c r="B90" s="269" t="s">
        <v>187</v>
      </c>
      <c r="C90" s="270" t="s">
        <v>188</v>
      </c>
      <c r="D90" s="271">
        <v>2</v>
      </c>
      <c r="E90" s="271">
        <v>2</v>
      </c>
      <c r="F90" s="272"/>
      <c r="G90" s="273"/>
      <c r="H90" s="273"/>
      <c r="I90" s="273"/>
      <c r="J90" s="274"/>
      <c r="K90" s="272"/>
      <c r="L90" s="273"/>
      <c r="M90" s="273"/>
      <c r="N90" s="273"/>
      <c r="O90" s="274"/>
      <c r="U90" s="37"/>
      <c r="V90" s="35"/>
      <c r="W90" s="35"/>
      <c r="X90" s="35"/>
      <c r="Y90" s="38"/>
      <c r="Z90" s="37">
        <v>0</v>
      </c>
      <c r="AA90" s="35">
        <v>2</v>
      </c>
      <c r="AB90" s="35">
        <v>0</v>
      </c>
      <c r="AC90" s="35" t="s">
        <v>183</v>
      </c>
      <c r="AD90" s="41">
        <v>2</v>
      </c>
      <c r="AE90" s="37"/>
      <c r="AF90" s="35"/>
      <c r="AG90" s="35"/>
      <c r="AH90" s="35"/>
      <c r="AI90" s="38"/>
      <c r="AJ90" s="37"/>
      <c r="AK90" s="35"/>
      <c r="AL90" s="35"/>
      <c r="AM90" s="35"/>
      <c r="AN90" s="38"/>
      <c r="AO90" s="37"/>
      <c r="AP90" s="210"/>
      <c r="AQ90" s="209"/>
      <c r="AR90" s="15"/>
    </row>
    <row r="91" spans="1:43" s="15" customFormat="1" ht="12.75" customHeight="1" thickBot="1">
      <c r="A91" s="6"/>
      <c r="B91" s="296" t="s">
        <v>187</v>
      </c>
      <c r="C91" s="297" t="s">
        <v>188</v>
      </c>
      <c r="D91" s="298">
        <v>2</v>
      </c>
      <c r="E91" s="298">
        <v>2</v>
      </c>
      <c r="F91" s="299"/>
      <c r="G91" s="300"/>
      <c r="H91" s="300"/>
      <c r="I91" s="300"/>
      <c r="J91" s="301"/>
      <c r="K91" s="299"/>
      <c r="L91" s="300"/>
      <c r="M91" s="300"/>
      <c r="N91" s="300"/>
      <c r="O91" s="301"/>
      <c r="P91" s="302"/>
      <c r="Q91" s="302"/>
      <c r="R91" s="302"/>
      <c r="S91" s="302"/>
      <c r="T91" s="302"/>
      <c r="U91" s="303"/>
      <c r="V91" s="286"/>
      <c r="W91" s="286"/>
      <c r="X91" s="286"/>
      <c r="Y91" s="304"/>
      <c r="Z91" s="303"/>
      <c r="AA91" s="286"/>
      <c r="AB91" s="286"/>
      <c r="AC91" s="286"/>
      <c r="AD91" s="305"/>
      <c r="AE91" s="303">
        <v>0</v>
      </c>
      <c r="AF91" s="286">
        <v>2</v>
      </c>
      <c r="AG91" s="286">
        <v>0</v>
      </c>
      <c r="AH91" s="286" t="s">
        <v>183</v>
      </c>
      <c r="AI91" s="305">
        <v>2</v>
      </c>
      <c r="AJ91" s="37"/>
      <c r="AK91" s="35"/>
      <c r="AL91" s="35"/>
      <c r="AM91" s="35"/>
      <c r="AN91" s="38"/>
      <c r="AO91" s="313"/>
      <c r="AP91" s="314"/>
      <c r="AQ91" s="315"/>
    </row>
    <row r="92" spans="1:44" s="2" customFormat="1" ht="12.75" customHeight="1" thickBot="1">
      <c r="A92" s="211"/>
      <c r="B92" s="82"/>
      <c r="C92" s="186"/>
      <c r="D92" s="206"/>
      <c r="E92" s="206"/>
      <c r="F92" s="107"/>
      <c r="G92" s="212"/>
      <c r="H92" s="213"/>
      <c r="I92" s="214"/>
      <c r="J92" s="40"/>
      <c r="K92" s="107"/>
      <c r="L92" s="215"/>
      <c r="M92" s="215"/>
      <c r="N92" s="212"/>
      <c r="O92" s="40"/>
      <c r="P92" s="107"/>
      <c r="Q92" s="212"/>
      <c r="R92" s="213"/>
      <c r="S92" s="214"/>
      <c r="T92" s="216"/>
      <c r="U92" s="107"/>
      <c r="V92" s="212"/>
      <c r="W92" s="212"/>
      <c r="X92" s="212"/>
      <c r="Y92" s="40"/>
      <c r="Z92" s="215"/>
      <c r="AA92" s="212"/>
      <c r="AB92" s="212"/>
      <c r="AC92" s="212"/>
      <c r="AD92" s="236"/>
      <c r="AE92" s="107"/>
      <c r="AF92" s="212"/>
      <c r="AG92" s="212"/>
      <c r="AH92" s="212"/>
      <c r="AI92" s="40"/>
      <c r="AJ92" s="107"/>
      <c r="AK92" s="212"/>
      <c r="AL92" s="212"/>
      <c r="AM92" s="212"/>
      <c r="AN92" s="40"/>
      <c r="AO92" s="107"/>
      <c r="AP92" s="213"/>
      <c r="AQ92" s="40"/>
      <c r="AR92" s="15"/>
    </row>
    <row r="93" spans="1:44" s="144" customFormat="1" ht="12.75" customHeight="1">
      <c r="A93" s="140"/>
      <c r="B93" s="141"/>
      <c r="C93" s="142" t="s">
        <v>170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237"/>
    </row>
    <row r="94" spans="1:44" s="147" customFormat="1" ht="12.75" customHeight="1">
      <c r="A94" s="238"/>
      <c r="B94" s="238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38"/>
    </row>
    <row r="95" spans="1:44" s="2" customFormat="1" ht="12.75" customHeight="1">
      <c r="A95" s="7"/>
      <c r="B95" s="217"/>
      <c r="C95" s="7"/>
      <c r="D95" s="4"/>
      <c r="E95" s="1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5"/>
    </row>
    <row r="96" spans="1:44" s="2" customFormat="1" ht="12.75" customHeight="1">
      <c r="A96" s="7"/>
      <c r="B96" s="328" t="s">
        <v>117</v>
      </c>
      <c r="C96" s="329"/>
      <c r="D96" s="329"/>
      <c r="E96" s="329"/>
      <c r="F96" s="329"/>
      <c r="G96" s="329"/>
      <c r="H96" s="329"/>
      <c r="I96" s="4"/>
      <c r="J96" s="4"/>
      <c r="K96" s="4"/>
      <c r="L96" s="4"/>
      <c r="M96" s="4"/>
      <c r="N96" s="4"/>
      <c r="O96" s="4"/>
      <c r="P96" s="4"/>
      <c r="Q96" s="4"/>
      <c r="R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10"/>
      <c r="AN96" s="10"/>
      <c r="AO96" s="10"/>
      <c r="AP96" s="10"/>
      <c r="AQ96" s="4"/>
      <c r="AR96" s="15"/>
    </row>
    <row r="97" spans="1:44" s="2" customFormat="1" ht="12.75" customHeight="1" thickBot="1">
      <c r="A97" s="7"/>
      <c r="B97" s="21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8" t="s">
        <v>106</v>
      </c>
      <c r="U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5"/>
    </row>
    <row r="98" spans="1:44" s="2" customFormat="1" ht="12.75" customHeight="1" thickBot="1">
      <c r="A98" s="198"/>
      <c r="B98" s="324" t="s">
        <v>3</v>
      </c>
      <c r="C98" s="352" t="s">
        <v>4</v>
      </c>
      <c r="D98" s="369" t="s">
        <v>5</v>
      </c>
      <c r="E98" s="326" t="s">
        <v>26</v>
      </c>
      <c r="F98" s="321" t="s">
        <v>109</v>
      </c>
      <c r="G98" s="322"/>
      <c r="H98" s="322"/>
      <c r="I98" s="322"/>
      <c r="J98" s="323"/>
      <c r="K98" s="321" t="s">
        <v>108</v>
      </c>
      <c r="L98" s="322"/>
      <c r="M98" s="322"/>
      <c r="N98" s="322"/>
      <c r="O98" s="32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15"/>
    </row>
    <row r="99" spans="1:44" s="2" customFormat="1" ht="12.75" customHeight="1" thickBot="1">
      <c r="A99" s="198"/>
      <c r="B99" s="325"/>
      <c r="C99" s="353"/>
      <c r="D99" s="370"/>
      <c r="E99" s="327"/>
      <c r="F99" s="316" t="s">
        <v>21</v>
      </c>
      <c r="G99" s="317"/>
      <c r="H99" s="317"/>
      <c r="I99" s="317"/>
      <c r="J99" s="318"/>
      <c r="K99" s="316" t="s">
        <v>22</v>
      </c>
      <c r="L99" s="317"/>
      <c r="M99" s="317"/>
      <c r="N99" s="317"/>
      <c r="O99" s="318"/>
      <c r="P99" s="4"/>
      <c r="Q99" s="4"/>
      <c r="R99" s="4"/>
      <c r="S99" s="4"/>
      <c r="T99" s="308" t="s">
        <v>208</v>
      </c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10"/>
      <c r="AO99" s="4"/>
      <c r="AP99" s="4"/>
      <c r="AQ99" s="4"/>
      <c r="AR99" s="15"/>
    </row>
    <row r="100" spans="1:44" s="2" customFormat="1" ht="12.75" customHeight="1" thickBot="1">
      <c r="A100" s="198"/>
      <c r="B100" s="218"/>
      <c r="C100" s="219"/>
      <c r="D100" s="220"/>
      <c r="E100" s="221"/>
      <c r="F100" s="222" t="s">
        <v>15</v>
      </c>
      <c r="G100" s="223" t="s">
        <v>16</v>
      </c>
      <c r="H100" s="223" t="s">
        <v>17</v>
      </c>
      <c r="I100" s="223" t="s">
        <v>18</v>
      </c>
      <c r="J100" s="224" t="s">
        <v>19</v>
      </c>
      <c r="K100" s="225" t="s">
        <v>15</v>
      </c>
      <c r="L100" s="223" t="s">
        <v>16</v>
      </c>
      <c r="M100" s="223" t="s">
        <v>17</v>
      </c>
      <c r="N100" s="223" t="s">
        <v>18</v>
      </c>
      <c r="O100" s="224" t="s">
        <v>19</v>
      </c>
      <c r="P100" s="4"/>
      <c r="Q100" s="4"/>
      <c r="R100" s="4"/>
      <c r="S100" s="4"/>
      <c r="T100" s="330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2"/>
      <c r="AO100" s="4"/>
      <c r="AP100" s="4"/>
      <c r="AQ100" s="4"/>
      <c r="AR100" s="15"/>
    </row>
    <row r="101" spans="1:44" s="2" customFormat="1" ht="12.75" customHeight="1" thickBot="1">
      <c r="A101" s="198"/>
      <c r="B101" s="226"/>
      <c r="C101" s="227" t="s">
        <v>105</v>
      </c>
      <c r="D101" s="206">
        <f>SUM(F101:AN101)-E101</f>
        <v>0</v>
      </c>
      <c r="E101" s="206">
        <f>J101+O101+T101+Y101+AD101+AI101+AN101</f>
        <v>40</v>
      </c>
      <c r="F101" s="220"/>
      <c r="G101" s="228"/>
      <c r="H101" s="228"/>
      <c r="I101" s="228"/>
      <c r="J101" s="221">
        <v>20</v>
      </c>
      <c r="K101" s="220"/>
      <c r="L101" s="228"/>
      <c r="M101" s="228"/>
      <c r="N101" s="228"/>
      <c r="O101" s="221">
        <v>20</v>
      </c>
      <c r="P101" s="4"/>
      <c r="Q101" s="4"/>
      <c r="R101" s="4"/>
      <c r="S101" s="4"/>
      <c r="T101" s="333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5"/>
      <c r="AO101" s="4"/>
      <c r="AP101" s="4"/>
      <c r="AQ101" s="4"/>
      <c r="AR101" s="15"/>
    </row>
    <row r="102" spans="1:44" s="2" customFormat="1" ht="12.75" customHeight="1" thickBot="1">
      <c r="A102" s="198"/>
      <c r="B102" s="226"/>
      <c r="C102" s="227" t="s">
        <v>110</v>
      </c>
      <c r="D102" s="206"/>
      <c r="E102" s="206">
        <f>J102+O102+T102+Y102+AD102+AI102+AN102</f>
        <v>6</v>
      </c>
      <c r="F102" s="114"/>
      <c r="G102" s="116"/>
      <c r="H102" s="116"/>
      <c r="I102" s="116"/>
      <c r="J102" s="221">
        <v>3</v>
      </c>
      <c r="K102" s="114"/>
      <c r="L102" s="116"/>
      <c r="M102" s="116"/>
      <c r="N102" s="116"/>
      <c r="O102" s="115">
        <v>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15"/>
    </row>
    <row r="103" spans="1:44" s="2" customFormat="1" ht="12.75" customHeight="1" thickBot="1">
      <c r="A103" s="198"/>
      <c r="B103" s="226"/>
      <c r="C103" s="227" t="s">
        <v>111</v>
      </c>
      <c r="D103" s="206"/>
      <c r="E103" s="206">
        <f>J103+O103+T103+Y103+AD103+AI103+AN103</f>
        <v>6</v>
      </c>
      <c r="F103" s="114"/>
      <c r="G103" s="116"/>
      <c r="H103" s="116"/>
      <c r="I103" s="116"/>
      <c r="J103" s="221">
        <v>3</v>
      </c>
      <c r="K103" s="114"/>
      <c r="L103" s="116"/>
      <c r="M103" s="116"/>
      <c r="N103" s="116"/>
      <c r="O103" s="115">
        <v>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5"/>
    </row>
    <row r="104" spans="1:44" s="2" customFormat="1" ht="12.75" customHeight="1" thickBot="1">
      <c r="A104" s="198"/>
      <c r="B104" s="226"/>
      <c r="C104" s="227" t="s">
        <v>112</v>
      </c>
      <c r="D104" s="229"/>
      <c r="E104" s="206">
        <f>J104+O104+T104+Y104+AD104+AI104+AN104</f>
        <v>4</v>
      </c>
      <c r="F104" s="114"/>
      <c r="G104" s="116"/>
      <c r="H104" s="116"/>
      <c r="I104" s="116"/>
      <c r="J104" s="221">
        <v>2</v>
      </c>
      <c r="K104" s="114"/>
      <c r="L104" s="116"/>
      <c r="M104" s="116"/>
      <c r="N104" s="116"/>
      <c r="O104" s="115">
        <v>2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15"/>
    </row>
    <row r="105" spans="1:44" s="2" customFormat="1" ht="12.75" customHeight="1" thickBot="1">
      <c r="A105" s="198"/>
      <c r="B105" s="230"/>
      <c r="C105" s="231" t="s">
        <v>113</v>
      </c>
      <c r="D105" s="206"/>
      <c r="E105" s="206">
        <f>J105+O105+T105+Y105+AD105+AI105+AN105</f>
        <v>4</v>
      </c>
      <c r="F105" s="118"/>
      <c r="G105" s="120"/>
      <c r="H105" s="120"/>
      <c r="I105" s="120"/>
      <c r="J105" s="221">
        <v>2</v>
      </c>
      <c r="K105" s="118"/>
      <c r="L105" s="120"/>
      <c r="M105" s="120"/>
      <c r="N105" s="120"/>
      <c r="O105" s="119">
        <v>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5"/>
    </row>
    <row r="106" spans="1:44" s="2" customFormat="1" ht="12.75" customHeight="1" thickBot="1">
      <c r="A106" s="198"/>
      <c r="B106" s="82"/>
      <c r="C106" s="232" t="s">
        <v>114</v>
      </c>
      <c r="D106" s="225">
        <f>SUM(D101:D105)</f>
        <v>0</v>
      </c>
      <c r="E106" s="224">
        <f>SUM(E101:E105)</f>
        <v>60</v>
      </c>
      <c r="F106" s="225"/>
      <c r="G106" s="223"/>
      <c r="H106" s="223"/>
      <c r="I106" s="223"/>
      <c r="J106" s="224">
        <f>SUM(J101:J105)</f>
        <v>30</v>
      </c>
      <c r="K106" s="225"/>
      <c r="L106" s="223"/>
      <c r="M106" s="223"/>
      <c r="N106" s="223"/>
      <c r="O106" s="224">
        <f>SUM(O101:O105)</f>
        <v>30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15"/>
    </row>
    <row r="107" spans="1:44" s="2" customFormat="1" ht="12.75" customHeight="1">
      <c r="A107" s="7"/>
      <c r="B107" s="367" t="s">
        <v>115</v>
      </c>
      <c r="C107" s="368"/>
      <c r="D107" s="368"/>
      <c r="E107" s="368"/>
      <c r="F107" s="368"/>
      <c r="G107" s="368"/>
      <c r="H107" s="36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5"/>
    </row>
    <row r="108" spans="1:44" s="2" customFormat="1" ht="12.75" customHeight="1">
      <c r="A108" s="7"/>
      <c r="B108" s="21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15"/>
    </row>
    <row r="109" spans="1:44" s="2" customFormat="1" ht="12.75" customHeight="1">
      <c r="A109" s="239"/>
      <c r="B109" s="21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5"/>
    </row>
    <row r="110" spans="1:44" s="2" customFormat="1" ht="12.75" customHeight="1">
      <c r="A110" s="7"/>
      <c r="B110" s="275" t="s">
        <v>206</v>
      </c>
      <c r="C110" s="1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15"/>
    </row>
    <row r="111" ht="12.75" customHeight="1"/>
    <row r="112" spans="33:34" ht="12.75" customHeight="1">
      <c r="AG112" s="47" t="s">
        <v>185</v>
      </c>
      <c r="AH112" s="276" t="s">
        <v>207</v>
      </c>
    </row>
    <row r="113" ht="12.75" customHeight="1">
      <c r="AI113" s="47" t="s">
        <v>180</v>
      </c>
    </row>
  </sheetData>
  <sheetProtection/>
  <mergeCells count="32">
    <mergeCell ref="R1:AC1"/>
    <mergeCell ref="A3:AN3"/>
    <mergeCell ref="A4:AN4"/>
    <mergeCell ref="A5:A6"/>
    <mergeCell ref="B5:B6"/>
    <mergeCell ref="C5:C6"/>
    <mergeCell ref="D5:D6"/>
    <mergeCell ref="E5:E6"/>
    <mergeCell ref="F98:J98"/>
    <mergeCell ref="K98:O98"/>
    <mergeCell ref="A27:C27"/>
    <mergeCell ref="A38:C38"/>
    <mergeCell ref="C98:C99"/>
    <mergeCell ref="D98:D99"/>
    <mergeCell ref="AO5:AQ6"/>
    <mergeCell ref="AO7:AQ7"/>
    <mergeCell ref="A8:C8"/>
    <mergeCell ref="A20:C20"/>
    <mergeCell ref="F5:AI5"/>
    <mergeCell ref="T99:AN101"/>
    <mergeCell ref="AO91:AQ91"/>
    <mergeCell ref="E98:E99"/>
    <mergeCell ref="F99:J99"/>
    <mergeCell ref="K99:O99"/>
    <mergeCell ref="B107:H107"/>
    <mergeCell ref="A49:C49"/>
    <mergeCell ref="A54:C54"/>
    <mergeCell ref="A64:C64"/>
    <mergeCell ref="A80:C80"/>
    <mergeCell ref="A87:C87"/>
    <mergeCell ref="B96:H96"/>
    <mergeCell ref="B98:B99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2015-09-01T08:59:37Z</cp:lastPrinted>
  <dcterms:created xsi:type="dcterms:W3CDTF">2006-03-29T07:49:40Z</dcterms:created>
  <dcterms:modified xsi:type="dcterms:W3CDTF">2016-05-12T14:02:06Z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