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010" windowWidth="15480" windowHeight="9480" activeTab="0"/>
  </bookViews>
  <sheets>
    <sheet name="Gépész_BSc_német tanterv" sheetId="1" r:id="rId1"/>
  </sheets>
  <definedNames>
    <definedName name="_xlnm.Print_Area" localSheetId="0">'Gépész_BSc_német tanterv'!$A$1:$AR$209</definedName>
  </definedNames>
  <calcPr fullCalcOnLoad="1"/>
</workbook>
</file>

<file path=xl/sharedStrings.xml><?xml version="1.0" encoding="utf-8"?>
<sst xmlns="http://schemas.openxmlformats.org/spreadsheetml/2006/main" count="655" uniqueCount="378">
  <si>
    <t>Mintatanterv</t>
  </si>
  <si>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</si>
  <si>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</si>
  <si>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</si>
  <si>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</si>
  <si>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</si>
  <si>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</si>
  <si>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</si>
  <si>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</si>
  <si>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</si>
  <si>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</si>
  <si>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</si>
  <si>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</si>
  <si>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</si>
  <si>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</si>
  <si>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</si>
  <si>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</si>
  <si>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</si>
  <si>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</si>
  <si>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</si>
  <si>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</si>
  <si>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</si>
  <si>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</si>
  <si>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</si>
  <si>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</si>
  <si>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</si>
  <si>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</si>
  <si>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</si>
  <si>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</si>
  <si>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</si>
  <si>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</si>
  <si>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</si>
  <si>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</si>
  <si>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</si>
  <si>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</si>
  <si>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</si>
  <si>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</si>
  <si>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</si>
  <si>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</si>
  <si>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</si>
  <si>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</si>
  <si>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</si>
  <si>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</si>
  <si>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</si>
  <si>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</si>
  <si>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</si>
  <si>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</si>
  <si>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</si>
  <si>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</si>
  <si>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</si>
  <si>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</si>
  <si>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</si>
  <si>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</si>
  <si>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</si>
  <si>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</si>
  <si>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</si>
  <si>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</si>
  <si>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</si>
  <si>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</si>
  <si>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</si>
  <si>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</si>
  <si>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</si>
  <si>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</si>
  <si>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</si>
  <si>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</si>
  <si>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</si>
  <si>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</si>
  <si>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</si>
  <si>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</si>
  <si>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</si>
  <si>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Szakdolgozat</t>
  </si>
  <si>
    <t>Szigorlat (s)</t>
  </si>
  <si>
    <t>Vizsga (v)</t>
  </si>
  <si>
    <t>Testnevelés I.</t>
  </si>
  <si>
    <t>e</t>
  </si>
  <si>
    <t>Testnevelés II.</t>
  </si>
  <si>
    <t>f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</si>
  <si>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</si>
  <si>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</si>
  <si>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</si>
  <si>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</si>
  <si>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</si>
  <si>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</si>
  <si>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</si>
  <si>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</si>
  <si>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s</t>
  </si>
  <si>
    <t>Menedzsment</t>
  </si>
  <si>
    <t>Minőségbiztosítás</t>
  </si>
  <si>
    <t>CAD technika</t>
  </si>
  <si>
    <t>Irányítástechnika</t>
  </si>
  <si>
    <t>Méréstechnika</t>
  </si>
  <si>
    <t>Forgácsolástechnológia alapjai</t>
  </si>
  <si>
    <t>Logisztikai alapismeretek</t>
  </si>
  <si>
    <t>Biztonságtechn. ergonómia</t>
  </si>
  <si>
    <t>59.</t>
  </si>
  <si>
    <t>60.</t>
  </si>
  <si>
    <t>61.</t>
  </si>
  <si>
    <t>Szakirányú integrált gyakorlat</t>
  </si>
  <si>
    <t>62.</t>
  </si>
  <si>
    <t>63.</t>
  </si>
  <si>
    <t>64.</t>
  </si>
  <si>
    <t>65.</t>
  </si>
  <si>
    <t>66.</t>
  </si>
  <si>
    <t>Elfogadás (e)</t>
  </si>
  <si>
    <t>67.</t>
  </si>
  <si>
    <t>68.</t>
  </si>
  <si>
    <t>69.</t>
  </si>
  <si>
    <t>70.</t>
  </si>
  <si>
    <t>71.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</si>
  <si>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</si>
  <si>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</si>
  <si>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</si>
  <si>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</si>
  <si>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</si>
  <si>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</si>
  <si>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</si>
  <si>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</si>
  <si>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</si>
  <si>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</si>
  <si>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</si>
  <si>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</si>
  <si>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</si>
  <si>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II</t>
  </si>
  <si>
    <t>Közgazdaságtan I</t>
  </si>
  <si>
    <t>Vállalkozás-gazdaságtan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</si>
  <si>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</si>
  <si>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</si>
  <si>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</si>
  <si>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</si>
  <si>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</si>
  <si>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</si>
  <si>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</si>
  <si>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Alakítástechnológia és gépei I</t>
  </si>
  <si>
    <t>Alakítástechnológia és gépei II</t>
  </si>
  <si>
    <t>Forg.techn.szám.gépes terv I</t>
  </si>
  <si>
    <t>Forg.techn.szám.gépes terv II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</si>
  <si>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</si>
  <si>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</si>
  <si>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</si>
  <si>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</si>
  <si>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</si>
  <si>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Tantárgy 1</t>
  </si>
  <si>
    <t>Tantárgy 2</t>
  </si>
  <si>
    <t>Tantárgy 3</t>
  </si>
  <si>
    <t>Energiagazd. és körny.védelem</t>
  </si>
  <si>
    <t>Kieg. tantárgyak nélkül</t>
  </si>
  <si>
    <t>Gépészmérnöki szak BSc tanterve</t>
  </si>
  <si>
    <t xml:space="preserve">Záróvizsga tárgyak: </t>
  </si>
  <si>
    <t>Alakítástechnológia és gépei</t>
  </si>
  <si>
    <t>Forgácsolástechnológia számítógépes tervezése</t>
  </si>
  <si>
    <t>Gyártási folyamatok informatikája</t>
  </si>
  <si>
    <t>Műanyagalakító szerszámok tervezése</t>
  </si>
  <si>
    <t>Virtuális technikák</t>
  </si>
  <si>
    <t>Kötelezően választható tantárgyak választéka</t>
  </si>
  <si>
    <t>Szakirány</t>
  </si>
  <si>
    <t>CAD/CAM</t>
  </si>
  <si>
    <t>Gépműhely gyakorlat I*</t>
  </si>
  <si>
    <t>Gépműhely gyakorlat II*</t>
  </si>
  <si>
    <t>* nem szakirányú középiskolában végzettek számára kötelező</t>
  </si>
  <si>
    <t>Gyártóberendezések és rendszerek</t>
  </si>
  <si>
    <t>Mathematik I</t>
  </si>
  <si>
    <t>Mathematik II</t>
  </si>
  <si>
    <t>Ingenieurphysik</t>
  </si>
  <si>
    <t>Ingenieurphysik mit Labor</t>
  </si>
  <si>
    <t>Chemie</t>
  </si>
  <si>
    <t>Technische Mechanik I</t>
  </si>
  <si>
    <t>Technische Mechanik II</t>
  </si>
  <si>
    <t>Technische Mechanik III</t>
  </si>
  <si>
    <t>Wärme- und Strömungstechnik I.</t>
  </si>
  <si>
    <t>Wärme- und Strömungstechnik II.</t>
  </si>
  <si>
    <t>Allgemeine Maschinenkunde</t>
  </si>
  <si>
    <t>Wirtschaftslehre I</t>
  </si>
  <si>
    <t>Wirtschaftslehre II</t>
  </si>
  <si>
    <t>Unternehmen-Wirtschaft I</t>
  </si>
  <si>
    <t>Unternehmen-Wirtschaft II</t>
  </si>
  <si>
    <t>Management</t>
  </si>
  <si>
    <t>Qualitätssicherung</t>
  </si>
  <si>
    <t>Energiewirtschaft und Umwelttechnik</t>
  </si>
  <si>
    <t>Staatsverwaltung und Recht</t>
  </si>
  <si>
    <t>Kommunikation, Maschinenelemente I</t>
  </si>
  <si>
    <t>Kommunikation, Maschinenelemente II</t>
  </si>
  <si>
    <t>Kommunikation, Maschinenelemente III</t>
  </si>
  <si>
    <t>Fertigungsplanung CAD-CAM</t>
  </si>
  <si>
    <t>Werkstoffkunde I</t>
  </si>
  <si>
    <t>Werkstoffkunde II</t>
  </si>
  <si>
    <t>Grundlagen der Mechatronik  I</t>
  </si>
  <si>
    <t>Grundlagen der Mechatronik II</t>
  </si>
  <si>
    <t>Steuerungstechnik</t>
  </si>
  <si>
    <t>Meßtechnik</t>
  </si>
  <si>
    <t>W.- und Strömungstechnische Maschine I.</t>
  </si>
  <si>
    <t>W.- und Strömungstechnische Maschine II.</t>
  </si>
  <si>
    <t>Grundlagen der Werkstofftechn. I.</t>
  </si>
  <si>
    <t>Grundlagen der Werkstofftechn. II.</t>
  </si>
  <si>
    <t>Grundlagen der Fertigungstechnologie</t>
  </si>
  <si>
    <t>Grundkenntnisse der Logistik</t>
  </si>
  <si>
    <t>Sicherheitstechnik, Ergonomie</t>
  </si>
  <si>
    <t>Körperbildung I.</t>
  </si>
  <si>
    <t>Körperbildung II.</t>
  </si>
  <si>
    <t>Werkstattübungen I*</t>
  </si>
  <si>
    <t>Werkstattübungen II*</t>
  </si>
  <si>
    <t>Fach 1</t>
  </si>
  <si>
    <t>Fach 2</t>
  </si>
  <si>
    <t>Fach 3</t>
  </si>
  <si>
    <t>Schlußprüfung (s)</t>
  </si>
  <si>
    <t>Prüfung (v)</t>
  </si>
  <si>
    <t>Zwischennote (f)</t>
  </si>
  <si>
    <t>Akzeptleistung (e)</t>
  </si>
  <si>
    <t>* obligatorisch für die Studenten, die nicht in Fachmittelschule lernten</t>
  </si>
  <si>
    <t xml:space="preserve">Wahlpflichtfach </t>
  </si>
  <si>
    <t>Intergierte Fachübungen</t>
  </si>
  <si>
    <t>Diplomarbeit</t>
  </si>
  <si>
    <t>Umformtechnik und Maschinen I.</t>
  </si>
  <si>
    <t>Umformtechnik und Maschinen II.</t>
  </si>
  <si>
    <t>CAD-Planung der Werkstofftechnologie</t>
  </si>
  <si>
    <t>Fügetechnik</t>
  </si>
  <si>
    <t>Grundlagen der CAD/CAM System</t>
  </si>
  <si>
    <t>Fertigungtechnik und Werkzeuge</t>
  </si>
  <si>
    <t>Qualitätskontrolle</t>
  </si>
  <si>
    <t>Fertigungsplanung mit CAD-CAM I.</t>
  </si>
  <si>
    <t>Fertigungsplanung mit CAD-CAM II.</t>
  </si>
  <si>
    <t>Természettudományi alapismeretek összesen/Naturwissentschafliche Grundfächer</t>
  </si>
  <si>
    <t>Gazd. és humán ismeretek összesen/Wirtschaftliche und humanistische Grundfächer</t>
  </si>
  <si>
    <t xml:space="preserve">Szakmai törzsanyag összesen/Fachliche Grundfäche insgesamt </t>
  </si>
  <si>
    <t>Kiegészítő tárgyak/Zusatzfäche</t>
  </si>
  <si>
    <t>Szabadon választható tárgyak/Wahlfreifäche</t>
  </si>
  <si>
    <t>Differenciált szakmai ismeretek/Vertiefungsfäche</t>
  </si>
  <si>
    <t>Mindösszesen alap+szakirány/Insgesamt Grund- und  Vertiefungsfäche</t>
  </si>
  <si>
    <t>Gesamtstunde pro Woche:</t>
  </si>
  <si>
    <t>Ohne Zusatzfäche:</t>
  </si>
  <si>
    <t>Nr.</t>
  </si>
  <si>
    <t>Code</t>
  </si>
  <si>
    <t>Fäche</t>
  </si>
  <si>
    <t>Std./Wo.</t>
  </si>
  <si>
    <t>Credit</t>
  </si>
  <si>
    <t>Semester</t>
  </si>
  <si>
    <t>Vorstudien</t>
  </si>
  <si>
    <t>v.</t>
  </si>
  <si>
    <t>ü.</t>
  </si>
  <si>
    <t>l.</t>
  </si>
  <si>
    <t>L.</t>
  </si>
  <si>
    <t>Cr.</t>
  </si>
  <si>
    <t>Lehrplan BSC Studiengang Maschinbau</t>
  </si>
  <si>
    <t>Vollzeitausbildung</t>
  </si>
  <si>
    <t>mit Semesterwochenstunde (v,ü,l), mit Leistungen (L) und Creditpunkte (Cr)</t>
  </si>
  <si>
    <t xml:space="preserve">           Lehrplanzusätze:</t>
  </si>
  <si>
    <t>Fäche der Schlußprüfungen:</t>
  </si>
  <si>
    <t>Umformtechnik und Maschine</t>
  </si>
  <si>
    <t>Fertigungsplanung mit CAD-CAM</t>
  </si>
  <si>
    <t>Grundlagen der CAD-CAM System</t>
  </si>
  <si>
    <t>Liste aus Wahlpflichtfächer:</t>
  </si>
  <si>
    <t>Fachrichtung</t>
  </si>
  <si>
    <t>Informatik der Fertigungsprozesse</t>
  </si>
  <si>
    <t>Planung der Kunststoffwerkzeuge</t>
  </si>
  <si>
    <t>Virtuelltechnik</t>
  </si>
  <si>
    <t>Elők/Vorst</t>
  </si>
  <si>
    <t>Nappali tagozat</t>
  </si>
  <si>
    <t>Összesen TT, gazd+hum+szakmai törzs+szabadon választhható/Instgesamt ohne Zusatzfäche</t>
  </si>
  <si>
    <t xml:space="preserve">Összesen TT, gazd+hum+szakmai törzs+kieg tárgyak+szabadon választható/Instgesamt </t>
  </si>
  <si>
    <t>Képzés/Total</t>
  </si>
  <si>
    <t>Összesen</t>
  </si>
  <si>
    <t>Heti óraszám</t>
  </si>
  <si>
    <t>Féléves óraszám</t>
  </si>
  <si>
    <t>Német nyelv I</t>
  </si>
  <si>
    <t>Német nyelv III</t>
  </si>
  <si>
    <t>Német nyelv II</t>
  </si>
  <si>
    <t>Szakmai német I</t>
  </si>
  <si>
    <t>Szakmai német II</t>
  </si>
  <si>
    <t>Szakmai német III</t>
  </si>
  <si>
    <t>Kieg tantárgyak nélküli óraszámhoz viszonyítva, %</t>
  </si>
  <si>
    <t>Német kiegészítő tantárgyak</t>
  </si>
  <si>
    <t xml:space="preserve">Németül oktatott szakmai tárgyakkal együtt </t>
  </si>
  <si>
    <t>Németül oktatott tantárgyak aránya az összes óraszámban, %</t>
  </si>
  <si>
    <t>2  Sign</t>
  </si>
  <si>
    <t>Jogi ismeretek</t>
  </si>
  <si>
    <t>Informatika I.</t>
  </si>
  <si>
    <t>Informatika II.</t>
  </si>
  <si>
    <t>Informatika labor</t>
  </si>
  <si>
    <t>Gyártóberend. és rendszerek I.</t>
  </si>
  <si>
    <t>Gyártóberend. és rendszerek II.</t>
  </si>
  <si>
    <t>2 sign</t>
  </si>
  <si>
    <t>Informatik I</t>
  </si>
  <si>
    <t>Informatik II</t>
  </si>
  <si>
    <t>Informatik mit Labor</t>
  </si>
  <si>
    <t>Fertigungssysteme und -Anlagen I.</t>
  </si>
  <si>
    <t>Fertigungssysteme und -Anlagen II.</t>
  </si>
  <si>
    <t>4 aktiv Semester</t>
  </si>
  <si>
    <t>p</t>
  </si>
  <si>
    <t>140 Cr</t>
  </si>
  <si>
    <t>** parallel</t>
  </si>
  <si>
    <t>BAGGR26NNC</t>
  </si>
  <si>
    <t xml:space="preserve">BGRMA1GNNC </t>
  </si>
  <si>
    <t>BGRMA2GNNC</t>
  </si>
  <si>
    <t>BGBKE11NNC</t>
  </si>
  <si>
    <t>BGBME11NNC</t>
  </si>
  <si>
    <t>BGBME22NNC</t>
  </si>
  <si>
    <t>BGBME33NNC</t>
  </si>
  <si>
    <t>BGRHO13NNC</t>
  </si>
  <si>
    <t>BAGMB15NNC</t>
  </si>
  <si>
    <t>BGBEK16NNC</t>
  </si>
  <si>
    <t>BGBAJ15NNC</t>
  </si>
  <si>
    <t>BGRIA1GNNC</t>
  </si>
  <si>
    <t>BGRIA2GNNC</t>
  </si>
  <si>
    <t xml:space="preserve">BGBGE11NNC  </t>
  </si>
  <si>
    <t>BGBGE22NNC</t>
  </si>
  <si>
    <t>BGRME24NNC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</si>
  <si>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</si>
  <si>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</si>
  <si>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</si>
  <si>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</si>
  <si>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</si>
  <si>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</si>
  <si>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</si>
  <si>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</si>
  <si>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</si>
  <si>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BAGAT15NNC</t>
  </si>
  <si>
    <t>BAGAT26NNC</t>
  </si>
  <si>
    <t>BAGAS16NNC</t>
  </si>
  <si>
    <t>BAGFT14NNC</t>
  </si>
  <si>
    <t>BAGGM15NNC</t>
  </si>
  <si>
    <t>BAGFS15NNC</t>
  </si>
  <si>
    <t>BAGGR15NNC</t>
  </si>
  <si>
    <t>BAGGY17NNC</t>
  </si>
  <si>
    <t>BAGGIV4NNC</t>
  </si>
  <si>
    <t>BAGMTV5NNC</t>
  </si>
  <si>
    <t>BAGVTV6NNC</t>
  </si>
  <si>
    <t>CAD/CAM/CNC szakirány</t>
  </si>
  <si>
    <t>Fachrichtung CAD/CAM /CNC</t>
  </si>
  <si>
    <t>BAGSD1CNNC</t>
  </si>
  <si>
    <t>GSVVG1G4NC</t>
  </si>
  <si>
    <t>GSVVG2G5NC</t>
  </si>
  <si>
    <t>GVMME1G6NC</t>
  </si>
  <si>
    <t xml:space="preserve"> BAGFS26NNC</t>
  </si>
  <si>
    <t>BGBFG12NDC</t>
  </si>
  <si>
    <t>BGBMF14NDC</t>
  </si>
  <si>
    <t>BGRHO24NDC</t>
  </si>
  <si>
    <t>BGRGT11NDC</t>
  </si>
  <si>
    <t>GGTKG1G3DC</t>
  </si>
  <si>
    <t>GGTKG2G4DC</t>
  </si>
  <si>
    <t>BGBGE33NDC</t>
  </si>
  <si>
    <t>BAGAT11NDC</t>
  </si>
  <si>
    <t>BAGAT22NDC</t>
  </si>
  <si>
    <t>BGRME13NDC</t>
  </si>
  <si>
    <t>BGRIR15NDC</t>
  </si>
  <si>
    <t>BAGKT14NDC</t>
  </si>
  <si>
    <t>BAGCA15NNC</t>
  </si>
  <si>
    <t>BAGMT13NNC</t>
  </si>
  <si>
    <t>CAD-CAM-CNC szakirány</t>
  </si>
  <si>
    <t xml:space="preserve">Fachrichtung CAD-CAM-CNC </t>
  </si>
  <si>
    <t>dékán</t>
  </si>
  <si>
    <t>BAGCA13NNC</t>
  </si>
  <si>
    <t>Óbudai Egyetem</t>
  </si>
  <si>
    <t>Évközi jegy (é)</t>
  </si>
  <si>
    <t>é</t>
  </si>
  <si>
    <t>a</t>
  </si>
  <si>
    <t>BGRIALGNNC</t>
  </si>
  <si>
    <t>GTSTESTNEV</t>
  </si>
  <si>
    <t>Német nyelvi képzés</t>
  </si>
  <si>
    <t>Dr. Horváth Sándor</t>
  </si>
  <si>
    <t>Az ÓE BGK által németül oktatott tárgyak listája</t>
  </si>
  <si>
    <t>Bánki Donát Gépész és Biztonságtechnikai Mérnöki Kar</t>
  </si>
  <si>
    <t>Ajánlott szabadon választható tantárgyak</t>
  </si>
  <si>
    <t>BGBME17NNC</t>
  </si>
  <si>
    <t>Mérnöki etika</t>
  </si>
  <si>
    <t>BGBVA16NNC</t>
  </si>
  <si>
    <t>Veszélyes anyagok szállítása</t>
  </si>
  <si>
    <t>BAGTT16NNC</t>
  </si>
  <si>
    <t>Technológiai tervezés automatizálása</t>
  </si>
  <si>
    <t>BAGTG15NNC</t>
  </si>
  <si>
    <t>Termelésirányítás a gépiparban</t>
  </si>
  <si>
    <t>BAGAU1VNNC</t>
  </si>
  <si>
    <t>Autóipari kötés és alakítás technológia</t>
  </si>
  <si>
    <t>Ingenieurethik</t>
  </si>
  <si>
    <t>Lieferung gefahrlicher Material</t>
  </si>
  <si>
    <t>Automatisierug der Fertigungsplanung</t>
  </si>
  <si>
    <t>Produktionsleitung in der Maschinenbauindustrie</t>
  </si>
  <si>
    <t>Autotechnische Füge- und Formungstechnik</t>
  </si>
  <si>
    <t>65  sign</t>
  </si>
  <si>
    <t xml:space="preserve">Érvényes 2011. szeptember 01-től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</si>
</sst>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23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i/>
      <sz val="12"/>
      <name val="Arial CE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 CE"/>
      <family val="0"/>
    </font>
    <font>
      <b/>
      <sz val="12"/>
      <name val="Arial"/>
      <family val="2"/>
    </font>
    <font>
      <sz val="9.5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>
        <color indexed="63"/>
      </right>
      <top style="dotted"/>
      <bottom style="dashed"/>
    </border>
    <border>
      <left style="dotted"/>
      <right style="medium"/>
      <top style="dotted"/>
      <bottom style="dashed"/>
    </border>
    <border>
      <left>
        <color indexed="63"/>
      </left>
      <right style="dotted"/>
      <top style="dotted"/>
      <bottom style="dash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9" fillId="2" borderId="4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44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70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70" xfId="0" applyFont="1" applyBorder="1" applyAlignment="1">
      <alignment horizontal="right" vertical="center"/>
    </xf>
    <xf numFmtId="0" fontId="9" fillId="0" borderId="7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76" xfId="0" applyFont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1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72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Continuous" vertical="center"/>
    </xf>
    <xf numFmtId="0" fontId="10" fillId="3" borderId="75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10" fillId="3" borderId="73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6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9" fillId="0" borderId="68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1" fontId="0" fillId="0" borderId="81" xfId="0" applyNumberFormat="1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1" fontId="0" fillId="0" borderId="87" xfId="0" applyNumberFormat="1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1" fontId="0" fillId="0" borderId="80" xfId="0" applyNumberFormat="1" applyFont="1" applyBorder="1" applyAlignment="1">
      <alignment vertical="center"/>
    </xf>
    <xf numFmtId="1" fontId="0" fillId="0" borderId="89" xfId="0" applyNumberFormat="1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9" fillId="0" borderId="96" xfId="0" applyFont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0" fillId="3" borderId="66" xfId="0" applyFont="1" applyFill="1" applyBorder="1" applyAlignment="1">
      <alignment horizontal="center" vertical="center"/>
    </xf>
    <xf numFmtId="0" fontId="10" fillId="0" borderId="9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107" xfId="0" applyFont="1" applyFill="1" applyBorder="1" applyAlignment="1">
      <alignment horizontal="center" vertical="center"/>
    </xf>
    <xf numFmtId="0" fontId="10" fillId="3" borderId="108" xfId="0" applyFont="1" applyFill="1" applyBorder="1" applyAlignment="1">
      <alignment horizontal="center" vertical="center"/>
    </xf>
    <xf numFmtId="0" fontId="10" fillId="3" borderId="109" xfId="0" applyFont="1" applyFill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10" fillId="0" borderId="58" xfId="0" applyFont="1" applyFill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0" fillId="0" borderId="6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4" xfId="0" applyFont="1" applyBorder="1" applyAlignment="1">
      <alignment vertical="center"/>
    </xf>
    <xf numFmtId="0" fontId="0" fillId="0" borderId="1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6" xfId="0" applyFont="1" applyBorder="1" applyAlignment="1">
      <alignment vertical="center"/>
    </xf>
    <xf numFmtId="0" fontId="12" fillId="0" borderId="116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116" xfId="0" applyFont="1" applyFill="1" applyBorder="1" applyAlignment="1">
      <alignment vertical="center"/>
    </xf>
    <xf numFmtId="0" fontId="15" fillId="0" borderId="116" xfId="0" applyFont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11" fillId="0" borderId="115" xfId="0" applyFont="1" applyBorder="1" applyAlignment="1">
      <alignment horizontal="centerContinuous" vertical="center"/>
    </xf>
    <xf numFmtId="0" fontId="18" fillId="0" borderId="115" xfId="0" applyFont="1" applyBorder="1" applyAlignment="1">
      <alignment vertical="center"/>
    </xf>
    <xf numFmtId="0" fontId="10" fillId="0" borderId="116" xfId="0" applyFont="1" applyBorder="1" applyAlignment="1">
      <alignment horizontal="center" vertical="center"/>
    </xf>
    <xf numFmtId="0" fontId="18" fillId="0" borderId="117" xfId="0" applyFont="1" applyBorder="1" applyAlignment="1">
      <alignment vertical="center"/>
    </xf>
    <xf numFmtId="0" fontId="15" fillId="0" borderId="118" xfId="0" applyFont="1" applyBorder="1" applyAlignment="1">
      <alignment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0" fontId="10" fillId="0" borderId="83" xfId="0" applyFont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39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11" fillId="0" borderId="0" xfId="0" applyFont="1" applyAlignment="1">
      <alignment/>
    </xf>
    <xf numFmtId="0" fontId="17" fillId="0" borderId="5" xfId="0" applyFont="1" applyFill="1" applyBorder="1" applyAlignment="1">
      <alignment vertical="center"/>
    </xf>
    <xf numFmtId="0" fontId="17" fillId="0" borderId="69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17" fillId="0" borderId="70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121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1" fillId="0" borderId="90" xfId="0" applyFont="1" applyBorder="1" applyAlignment="1">
      <alignment vertical="center" wrapText="1"/>
    </xf>
    <xf numFmtId="0" fontId="11" fillId="0" borderId="91" xfId="0" applyFont="1" applyBorder="1" applyAlignment="1">
      <alignment vertical="center" wrapText="1"/>
    </xf>
    <xf numFmtId="0" fontId="11" fillId="0" borderId="92" xfId="0" applyFont="1" applyBorder="1" applyAlignment="1">
      <alignment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9" fillId="0" borderId="69" xfId="0" applyFont="1" applyBorder="1" applyAlignment="1">
      <alignment vertical="center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left" vertical="center"/>
    </xf>
    <xf numFmtId="0" fontId="10" fillId="0" borderId="68" xfId="0" applyFont="1" applyFill="1" applyBorder="1" applyAlignment="1">
      <alignment horizontal="left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122" xfId="0" applyFont="1" applyFill="1" applyBorder="1" applyAlignment="1">
      <alignment horizontal="center" vertical="center" wrapText="1"/>
    </xf>
    <xf numFmtId="0" fontId="10" fillId="3" borderId="123" xfId="0" applyFont="1" applyFill="1" applyBorder="1" applyAlignment="1">
      <alignment horizontal="center" vertical="center" wrapText="1"/>
    </xf>
    <xf numFmtId="0" fontId="10" fillId="3" borderId="124" xfId="0" applyFont="1" applyFill="1" applyBorder="1" applyAlignment="1">
      <alignment horizontal="center" vertical="center" wrapText="1"/>
    </xf>
    <xf numFmtId="0" fontId="10" fillId="3" borderId="125" xfId="0" applyFont="1" applyFill="1" applyBorder="1" applyAlignment="1">
      <alignment horizontal="center" vertical="center" wrapText="1"/>
    </xf>
    <xf numFmtId="0" fontId="10" fillId="3" borderId="12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11" fillId="0" borderId="93" xfId="0" applyFont="1" applyFill="1" applyBorder="1" applyAlignment="1">
      <alignment horizontal="left" vertical="center"/>
    </xf>
    <xf numFmtId="0" fontId="11" fillId="0" borderId="127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2" borderId="11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16" xfId="0" applyFont="1" applyFill="1" applyBorder="1" applyAlignment="1">
      <alignment horizontal="left" vertical="center"/>
    </xf>
    <xf numFmtId="0" fontId="10" fillId="0" borderId="68" xfId="0" applyFont="1" applyBorder="1" applyAlignment="1">
      <alignment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94" xfId="0" applyFont="1" applyFill="1" applyBorder="1" applyAlignment="1">
      <alignment horizontal="left" vertical="center"/>
    </xf>
    <xf numFmtId="0" fontId="11" fillId="0" borderId="128" xfId="0" applyFont="1" applyFill="1" applyBorder="1" applyAlignment="1">
      <alignment horizontal="left" vertical="center"/>
    </xf>
    <xf numFmtId="0" fontId="11" fillId="0" borderId="95" xfId="0" applyFont="1" applyFill="1" applyBorder="1" applyAlignment="1">
      <alignment horizontal="left" vertical="center"/>
    </xf>
    <xf numFmtId="0" fontId="11" fillId="0" borderId="129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7"/>
  <sheetViews>
    <sheetView tabSelected="1" zoomScale="75" zoomScaleNormal="75" zoomScaleSheetLayoutView="65" workbookViewId="0" topLeftCell="A1">
      <selection activeCell="A1" sqref="A1"/>
    </sheetView>
  </sheetViews>
  <sheetFormatPr defaultColWidth="9.140625" defaultRowHeight="12.75" customHeight="1"/>
  <cols>
    <col min="1" max="1" width="7.28125" style="14" customWidth="1"/>
    <col min="2" max="2" width="16.421875" style="14" customWidth="1"/>
    <col min="3" max="3" width="31.140625" style="14" customWidth="1"/>
    <col min="4" max="4" width="26.28125" style="14" customWidth="1"/>
    <col min="5" max="5" width="5.57421875" style="14" customWidth="1"/>
    <col min="6" max="6" width="5.7109375" style="14" customWidth="1"/>
    <col min="7" max="7" width="4.421875" style="14" customWidth="1"/>
    <col min="8" max="8" width="3.57421875" style="14" bestFit="1" customWidth="1"/>
    <col min="9" max="9" width="3.28125" style="14" customWidth="1"/>
    <col min="10" max="10" width="3.140625" style="14" bestFit="1" customWidth="1"/>
    <col min="11" max="11" width="4.7109375" style="14" bestFit="1" customWidth="1"/>
    <col min="12" max="12" width="5.00390625" style="14" customWidth="1"/>
    <col min="13" max="13" width="3.7109375" style="14" bestFit="1" customWidth="1"/>
    <col min="14" max="14" width="3.28125" style="14" customWidth="1"/>
    <col min="15" max="15" width="3.140625" style="14" bestFit="1" customWidth="1"/>
    <col min="16" max="16" width="3.8515625" style="14" bestFit="1" customWidth="1"/>
    <col min="17" max="17" width="4.57421875" style="14" bestFit="1" customWidth="1"/>
    <col min="18" max="18" width="3.57421875" style="14" bestFit="1" customWidth="1"/>
    <col min="19" max="19" width="3.57421875" style="14" customWidth="1"/>
    <col min="20" max="20" width="3.57421875" style="14" bestFit="1" customWidth="1"/>
    <col min="21" max="22" width="3.7109375" style="14" bestFit="1" customWidth="1"/>
    <col min="23" max="23" width="3.57421875" style="14" bestFit="1" customWidth="1"/>
    <col min="24" max="24" width="3.7109375" style="14" customWidth="1"/>
    <col min="25" max="25" width="3.57421875" style="14" bestFit="1" customWidth="1"/>
    <col min="26" max="26" width="3.7109375" style="14" bestFit="1" customWidth="1"/>
    <col min="27" max="27" width="4.7109375" style="14" customWidth="1"/>
    <col min="28" max="28" width="4.00390625" style="14" bestFit="1" customWidth="1"/>
    <col min="29" max="29" width="3.421875" style="14" customWidth="1"/>
    <col min="30" max="30" width="4.7109375" style="14" customWidth="1"/>
    <col min="31" max="33" width="4.00390625" style="14" bestFit="1" customWidth="1"/>
    <col min="34" max="34" width="4.00390625" style="14" customWidth="1"/>
    <col min="35" max="35" width="3.140625" style="14" bestFit="1" customWidth="1"/>
    <col min="36" max="37" width="4.00390625" style="14" bestFit="1" customWidth="1"/>
    <col min="38" max="38" width="3.8515625" style="14" bestFit="1" customWidth="1"/>
    <col min="39" max="39" width="4.00390625" style="14" customWidth="1"/>
    <col min="40" max="40" width="3.00390625" style="14" bestFit="1" customWidth="1"/>
    <col min="41" max="41" width="3.57421875" style="14" customWidth="1"/>
    <col min="42" max="42" width="5.28125" style="14" customWidth="1"/>
    <col min="43" max="44" width="3.57421875" style="14" customWidth="1"/>
    <col min="45" max="16384" width="9.140625" style="14" customWidth="1"/>
  </cols>
  <sheetData>
    <row r="1" spans="1:23" ht="16.5" customHeight="1">
      <c r="A1" s="394" t="s">
        <v>350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3"/>
      <c r="S1" s="15" t="s">
        <v>0</v>
      </c>
      <c r="T1" s="15"/>
      <c r="U1" s="15"/>
      <c r="V1" s="15"/>
      <c r="W1" s="15"/>
    </row>
    <row r="2" ht="16.5" customHeight="1">
      <c r="A2" s="394" t="s">
        <v>359</v>
      </c>
    </row>
    <row r="3" spans="2:44" ht="12.75" customHeight="1">
      <c r="B3" s="16"/>
      <c r="C3" s="16"/>
      <c r="D3" s="16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R3" s="15" t="s">
        <v>146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 t="s">
        <v>255</v>
      </c>
      <c r="AM3" s="15"/>
      <c r="AN3" s="15"/>
      <c r="AO3" s="15"/>
      <c r="AQ3" s="15"/>
      <c r="AR3" s="15"/>
    </row>
    <row r="4" spans="2:44" ht="12.75" customHeight="1">
      <c r="B4" s="16"/>
      <c r="C4" s="16"/>
      <c r="D4" s="16"/>
      <c r="E4" s="16"/>
      <c r="G4" s="15"/>
      <c r="H4" s="15"/>
      <c r="I4" s="15"/>
      <c r="J4" s="15"/>
      <c r="K4" s="15"/>
      <c r="L4" s="15"/>
      <c r="M4" s="15"/>
      <c r="N4" s="15"/>
      <c r="O4" s="15"/>
      <c r="R4" s="15"/>
      <c r="S4" s="15"/>
      <c r="T4" s="15"/>
      <c r="V4" s="18" t="s">
        <v>1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s="11" customFormat="1" ht="12.75" customHeight="1">
      <c r="A5" s="170"/>
      <c r="B5" s="170"/>
      <c r="C5" s="170"/>
      <c r="D5" s="170"/>
      <c r="E5" s="170"/>
      <c r="F5" s="170"/>
      <c r="G5" s="375"/>
      <c r="H5" s="375"/>
      <c r="I5" s="375"/>
      <c r="J5" s="375"/>
      <c r="K5" s="375"/>
      <c r="L5" s="12"/>
      <c r="M5" s="12"/>
      <c r="N5" s="12"/>
      <c r="O5" s="13"/>
      <c r="P5" s="14"/>
      <c r="Q5" s="14"/>
      <c r="R5" s="15"/>
      <c r="S5" s="15"/>
      <c r="T5" s="15"/>
      <c r="U5" s="15"/>
      <c r="V5" s="15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s="11" customFormat="1" ht="12.75" customHeight="1">
      <c r="A6" s="170"/>
      <c r="B6" s="170"/>
      <c r="C6" s="170"/>
      <c r="D6" s="170"/>
      <c r="E6" s="170"/>
      <c r="F6" s="170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15" t="s">
        <v>241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s="11" customFormat="1" ht="12.75" customHeight="1">
      <c r="A7" s="14"/>
      <c r="B7" s="16"/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01" t="s">
        <v>243</v>
      </c>
      <c r="O7" s="14"/>
      <c r="P7" s="14"/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4"/>
      <c r="AL7" s="15" t="s">
        <v>242</v>
      </c>
      <c r="AM7" s="15"/>
      <c r="AN7" s="15"/>
      <c r="AO7" s="14"/>
      <c r="AP7" s="14"/>
      <c r="AQ7" s="14"/>
      <c r="AR7" s="14"/>
    </row>
    <row r="8" spans="5:43" s="17" customFormat="1" ht="12.75" customHeight="1" thickBot="1">
      <c r="E8" s="18"/>
      <c r="F8" s="18"/>
      <c r="G8" s="18"/>
      <c r="H8" s="18"/>
      <c r="I8" s="18"/>
      <c r="J8" s="18"/>
      <c r="K8" s="101"/>
      <c r="L8" s="101"/>
      <c r="M8" s="101"/>
      <c r="N8" s="101"/>
      <c r="O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4" s="17" customFormat="1" ht="12.75" customHeight="1" thickBot="1">
      <c r="A9" s="418" t="s">
        <v>2</v>
      </c>
      <c r="B9" s="440" t="s">
        <v>3</v>
      </c>
      <c r="C9" s="1"/>
      <c r="D9" s="442" t="s">
        <v>4</v>
      </c>
      <c r="E9" s="422" t="s">
        <v>5</v>
      </c>
      <c r="F9" s="420" t="s">
        <v>78</v>
      </c>
      <c r="G9" s="437" t="s">
        <v>6</v>
      </c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43"/>
      <c r="AP9" s="194"/>
      <c r="AQ9" s="1" t="s">
        <v>7</v>
      </c>
      <c r="AR9" s="195"/>
    </row>
    <row r="10" spans="1:44" s="17" customFormat="1" ht="12.75" customHeight="1" thickBot="1">
      <c r="A10" s="419"/>
      <c r="B10" s="441"/>
      <c r="C10" s="159"/>
      <c r="D10" s="424"/>
      <c r="E10" s="423"/>
      <c r="F10" s="421"/>
      <c r="G10" s="161"/>
      <c r="H10" s="162"/>
      <c r="I10" s="162" t="s">
        <v>8</v>
      </c>
      <c r="J10" s="162"/>
      <c r="K10" s="188"/>
      <c r="L10" s="162"/>
      <c r="M10" s="162"/>
      <c r="N10" s="162" t="s">
        <v>9</v>
      </c>
      <c r="O10" s="162"/>
      <c r="P10" s="188"/>
      <c r="Q10" s="162"/>
      <c r="R10" s="162"/>
      <c r="S10" s="187" t="s">
        <v>10</v>
      </c>
      <c r="T10" s="162"/>
      <c r="U10" s="188"/>
      <c r="V10" s="189"/>
      <c r="W10" s="189"/>
      <c r="X10" s="189">
        <v>4</v>
      </c>
      <c r="Y10" s="189"/>
      <c r="Z10" s="189"/>
      <c r="AA10" s="161"/>
      <c r="AB10" s="162"/>
      <c r="AC10" s="187">
        <v>5</v>
      </c>
      <c r="AD10" s="162"/>
      <c r="AE10" s="188"/>
      <c r="AF10" s="162"/>
      <c r="AG10" s="162"/>
      <c r="AH10" s="187">
        <v>6</v>
      </c>
      <c r="AI10" s="162"/>
      <c r="AJ10" s="188"/>
      <c r="AK10" s="161"/>
      <c r="AL10" s="162"/>
      <c r="AM10" s="162">
        <v>7</v>
      </c>
      <c r="AN10" s="162"/>
      <c r="AO10" s="188"/>
      <c r="AP10" s="159"/>
      <c r="AQ10" s="160"/>
      <c r="AR10" s="3"/>
    </row>
    <row r="11" spans="1:44" s="17" customFormat="1" ht="12.75" customHeight="1" thickBot="1">
      <c r="A11" s="21"/>
      <c r="B11" s="373"/>
      <c r="C11" s="164"/>
      <c r="D11" s="23"/>
      <c r="E11" s="1"/>
      <c r="F11" s="24"/>
      <c r="G11" s="25" t="s">
        <v>15</v>
      </c>
      <c r="H11" s="25" t="s">
        <v>16</v>
      </c>
      <c r="I11" s="25" t="s">
        <v>17</v>
      </c>
      <c r="J11" s="25" t="s">
        <v>18</v>
      </c>
      <c r="K11" s="26" t="s">
        <v>19</v>
      </c>
      <c r="L11" s="1" t="s">
        <v>15</v>
      </c>
      <c r="M11" s="2" t="s">
        <v>16</v>
      </c>
      <c r="N11" s="2" t="s">
        <v>17</v>
      </c>
      <c r="O11" s="2" t="s">
        <v>18</v>
      </c>
      <c r="P11" s="27" t="s">
        <v>19</v>
      </c>
      <c r="Q11" s="2" t="s">
        <v>15</v>
      </c>
      <c r="R11" s="2" t="s">
        <v>16</v>
      </c>
      <c r="S11" s="2" t="s">
        <v>17</v>
      </c>
      <c r="T11" s="2" t="s">
        <v>18</v>
      </c>
      <c r="U11" s="28" t="s">
        <v>19</v>
      </c>
      <c r="V11" s="28"/>
      <c r="W11" s="28"/>
      <c r="X11" s="28"/>
      <c r="Y11" s="28"/>
      <c r="Z11" s="28"/>
      <c r="AA11" s="1" t="s">
        <v>15</v>
      </c>
      <c r="AB11" s="2" t="s">
        <v>16</v>
      </c>
      <c r="AC11" s="2" t="s">
        <v>17</v>
      </c>
      <c r="AD11" s="2" t="s">
        <v>18</v>
      </c>
      <c r="AE11" s="27" t="s">
        <v>19</v>
      </c>
      <c r="AF11" s="2" t="s">
        <v>15</v>
      </c>
      <c r="AG11" s="2" t="s">
        <v>16</v>
      </c>
      <c r="AH11" s="2" t="s">
        <v>17</v>
      </c>
      <c r="AI11" s="2" t="s">
        <v>18</v>
      </c>
      <c r="AJ11" s="27" t="s">
        <v>19</v>
      </c>
      <c r="AK11" s="25" t="s">
        <v>15</v>
      </c>
      <c r="AL11" s="25" t="s">
        <v>16</v>
      </c>
      <c r="AM11" s="25" t="s">
        <v>17</v>
      </c>
      <c r="AN11" s="25" t="s">
        <v>18</v>
      </c>
      <c r="AO11" s="29" t="s">
        <v>19</v>
      </c>
      <c r="AP11" s="437"/>
      <c r="AQ11" s="438"/>
      <c r="AR11" s="439"/>
    </row>
    <row r="12" spans="1:44" s="17" customFormat="1" ht="12.75" customHeight="1" thickBot="1">
      <c r="A12" s="418" t="s">
        <v>229</v>
      </c>
      <c r="B12" s="440" t="s">
        <v>230</v>
      </c>
      <c r="C12" s="442" t="s">
        <v>231</v>
      </c>
      <c r="D12" s="19"/>
      <c r="E12" s="422" t="s">
        <v>232</v>
      </c>
      <c r="F12" s="422" t="s">
        <v>233</v>
      </c>
      <c r="G12" s="437" t="s">
        <v>234</v>
      </c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Q12" s="1" t="s">
        <v>235</v>
      </c>
      <c r="AR12" s="195"/>
    </row>
    <row r="13" spans="1:44" s="17" customFormat="1" ht="12.75" customHeight="1" thickBot="1">
      <c r="A13" s="419"/>
      <c r="B13" s="441"/>
      <c r="C13" s="424"/>
      <c r="D13" s="20"/>
      <c r="E13" s="423"/>
      <c r="F13" s="423"/>
      <c r="G13" s="23"/>
      <c r="H13" s="23"/>
      <c r="I13" s="23" t="s">
        <v>8</v>
      </c>
      <c r="J13" s="23"/>
      <c r="K13" s="165"/>
      <c r="L13" s="23"/>
      <c r="M13" s="23"/>
      <c r="N13" s="23" t="s">
        <v>9</v>
      </c>
      <c r="O13" s="23"/>
      <c r="P13" s="165"/>
      <c r="Q13" s="23"/>
      <c r="R13" s="23"/>
      <c r="S13" s="164" t="s">
        <v>10</v>
      </c>
      <c r="T13" s="23"/>
      <c r="U13" s="165"/>
      <c r="V13" s="166"/>
      <c r="W13" s="166"/>
      <c r="X13" s="166">
        <v>4</v>
      </c>
      <c r="Y13" s="166"/>
      <c r="Z13" s="166"/>
      <c r="AA13" s="23"/>
      <c r="AB13" s="23"/>
      <c r="AC13" s="164">
        <v>5</v>
      </c>
      <c r="AD13" s="23"/>
      <c r="AE13" s="165"/>
      <c r="AF13" s="23"/>
      <c r="AG13" s="23"/>
      <c r="AH13" s="164">
        <v>6</v>
      </c>
      <c r="AI13" s="23"/>
      <c r="AJ13" s="165"/>
      <c r="AK13" s="190"/>
      <c r="AL13" s="23"/>
      <c r="AM13" s="23">
        <v>7</v>
      </c>
      <c r="AN13" s="23"/>
      <c r="AO13" s="165"/>
      <c r="AP13" s="159"/>
      <c r="AQ13" s="160"/>
      <c r="AR13" s="3"/>
    </row>
    <row r="14" spans="7:41" ht="12.75" customHeight="1" thickBot="1">
      <c r="G14" s="168" t="s">
        <v>236</v>
      </c>
      <c r="H14" s="169" t="s">
        <v>237</v>
      </c>
      <c r="I14" s="169" t="s">
        <v>238</v>
      </c>
      <c r="J14" s="169" t="s">
        <v>239</v>
      </c>
      <c r="K14" s="192" t="s">
        <v>240</v>
      </c>
      <c r="L14" s="168" t="s">
        <v>236</v>
      </c>
      <c r="M14" s="169" t="s">
        <v>237</v>
      </c>
      <c r="N14" s="169" t="s">
        <v>238</v>
      </c>
      <c r="O14" s="169" t="s">
        <v>239</v>
      </c>
      <c r="P14" s="192" t="s">
        <v>240</v>
      </c>
      <c r="Q14" s="168" t="s">
        <v>236</v>
      </c>
      <c r="R14" s="169" t="s">
        <v>237</v>
      </c>
      <c r="S14" s="169" t="s">
        <v>238</v>
      </c>
      <c r="T14" s="169" t="s">
        <v>239</v>
      </c>
      <c r="U14" s="192" t="s">
        <v>240</v>
      </c>
      <c r="V14" s="191" t="s">
        <v>236</v>
      </c>
      <c r="W14" s="169" t="s">
        <v>237</v>
      </c>
      <c r="X14" s="169" t="s">
        <v>238</v>
      </c>
      <c r="Y14" s="169" t="s">
        <v>239</v>
      </c>
      <c r="Z14" s="193" t="s">
        <v>240</v>
      </c>
      <c r="AA14" s="168" t="s">
        <v>236</v>
      </c>
      <c r="AB14" s="169" t="s">
        <v>237</v>
      </c>
      <c r="AC14" s="169" t="s">
        <v>238</v>
      </c>
      <c r="AD14" s="169" t="s">
        <v>239</v>
      </c>
      <c r="AE14" s="192" t="s">
        <v>240</v>
      </c>
      <c r="AF14" s="191" t="s">
        <v>236</v>
      </c>
      <c r="AG14" s="169" t="s">
        <v>237</v>
      </c>
      <c r="AH14" s="169" t="s">
        <v>238</v>
      </c>
      <c r="AI14" s="169" t="s">
        <v>239</v>
      </c>
      <c r="AJ14" s="193" t="s">
        <v>240</v>
      </c>
      <c r="AK14" s="168" t="s">
        <v>236</v>
      </c>
      <c r="AL14" s="169" t="s">
        <v>237</v>
      </c>
      <c r="AM14" s="169" t="s">
        <v>238</v>
      </c>
      <c r="AN14" s="169" t="s">
        <v>239</v>
      </c>
      <c r="AO14" s="167" t="s">
        <v>240</v>
      </c>
    </row>
    <row r="15" spans="1:44" s="34" customFormat="1" ht="12.75" customHeight="1" thickBot="1">
      <c r="A15" s="431" t="s">
        <v>220</v>
      </c>
      <c r="B15" s="444"/>
      <c r="C15" s="444"/>
      <c r="D15" s="444"/>
      <c r="E15" s="30">
        <f aca="true" t="shared" si="0" ref="E15:AO15">SUM(E16:E31)</f>
        <v>34</v>
      </c>
      <c r="F15" s="30">
        <f t="shared" si="0"/>
        <v>46</v>
      </c>
      <c r="G15" s="96">
        <f t="shared" si="0"/>
        <v>10</v>
      </c>
      <c r="H15" s="96">
        <f t="shared" si="0"/>
        <v>3</v>
      </c>
      <c r="I15" s="96">
        <f t="shared" si="0"/>
        <v>1</v>
      </c>
      <c r="J15" s="96">
        <f t="shared" si="0"/>
        <v>0</v>
      </c>
      <c r="K15" s="96">
        <f t="shared" si="0"/>
        <v>18</v>
      </c>
      <c r="L15" s="96">
        <f t="shared" si="0"/>
        <v>8</v>
      </c>
      <c r="M15" s="96">
        <f t="shared" si="0"/>
        <v>3</v>
      </c>
      <c r="N15" s="96">
        <f t="shared" si="0"/>
        <v>0</v>
      </c>
      <c r="O15" s="96">
        <f t="shared" si="0"/>
        <v>0</v>
      </c>
      <c r="P15" s="96">
        <f t="shared" si="0"/>
        <v>14</v>
      </c>
      <c r="Q15" s="96">
        <f t="shared" si="0"/>
        <v>3</v>
      </c>
      <c r="R15" s="96">
        <f t="shared" si="0"/>
        <v>2</v>
      </c>
      <c r="S15" s="96">
        <f t="shared" si="0"/>
        <v>1</v>
      </c>
      <c r="T15" s="96">
        <f t="shared" si="0"/>
        <v>0</v>
      </c>
      <c r="U15" s="183">
        <f t="shared" si="0"/>
        <v>9</v>
      </c>
      <c r="V15" s="96">
        <f t="shared" si="0"/>
        <v>1</v>
      </c>
      <c r="W15" s="96">
        <f t="shared" si="0"/>
        <v>1</v>
      </c>
      <c r="X15" s="96">
        <f t="shared" si="0"/>
        <v>1</v>
      </c>
      <c r="Y15" s="96">
        <f t="shared" si="0"/>
        <v>0</v>
      </c>
      <c r="Z15" s="96">
        <f t="shared" si="0"/>
        <v>5</v>
      </c>
      <c r="AA15" s="96">
        <f t="shared" si="0"/>
        <v>0</v>
      </c>
      <c r="AB15" s="96">
        <f t="shared" si="0"/>
        <v>0</v>
      </c>
      <c r="AC15" s="96">
        <f t="shared" si="0"/>
        <v>0</v>
      </c>
      <c r="AD15" s="96">
        <f t="shared" si="0"/>
        <v>0</v>
      </c>
      <c r="AE15" s="96">
        <f t="shared" si="0"/>
        <v>0</v>
      </c>
      <c r="AF15" s="96">
        <f t="shared" si="0"/>
        <v>0</v>
      </c>
      <c r="AG15" s="96">
        <f t="shared" si="0"/>
        <v>0</v>
      </c>
      <c r="AH15" s="96">
        <f t="shared" si="0"/>
        <v>0</v>
      </c>
      <c r="AI15" s="96">
        <f t="shared" si="0"/>
        <v>0</v>
      </c>
      <c r="AJ15" s="96">
        <f t="shared" si="0"/>
        <v>0</v>
      </c>
      <c r="AK15" s="96">
        <f t="shared" si="0"/>
        <v>0</v>
      </c>
      <c r="AL15" s="96">
        <f t="shared" si="0"/>
        <v>0</v>
      </c>
      <c r="AM15" s="96">
        <f t="shared" si="0"/>
        <v>0</v>
      </c>
      <c r="AN15" s="96">
        <f t="shared" si="0"/>
        <v>0</v>
      </c>
      <c r="AO15" s="96">
        <f t="shared" si="0"/>
        <v>0</v>
      </c>
      <c r="AP15" s="31"/>
      <c r="AQ15" s="32"/>
      <c r="AR15" s="33"/>
    </row>
    <row r="16" spans="1:44" s="40" customFormat="1" ht="12.75" customHeight="1" thickBot="1">
      <c r="A16" s="5" t="s">
        <v>8</v>
      </c>
      <c r="B16" s="371" t="s">
        <v>290</v>
      </c>
      <c r="C16" s="6" t="s">
        <v>160</v>
      </c>
      <c r="D16" s="6" t="s">
        <v>116</v>
      </c>
      <c r="E16" s="7">
        <f aca="true" t="shared" si="1" ref="E16:E31">SUM(G16:AO16)-F16</f>
        <v>5</v>
      </c>
      <c r="F16" s="7">
        <f aca="true" t="shared" si="2" ref="F16:F31">K16+P16+U16+Z16+AE16+AJ16+AO16</f>
        <v>6</v>
      </c>
      <c r="G16" s="35">
        <v>3</v>
      </c>
      <c r="H16" s="36">
        <v>2</v>
      </c>
      <c r="I16" s="36">
        <v>0</v>
      </c>
      <c r="J16" s="36" t="s">
        <v>84</v>
      </c>
      <c r="K16" s="37">
        <v>6</v>
      </c>
      <c r="L16" s="38"/>
      <c r="M16" s="36"/>
      <c r="N16" s="36"/>
      <c r="O16" s="36"/>
      <c r="P16" s="39"/>
      <c r="Q16" s="35"/>
      <c r="R16" s="36"/>
      <c r="S16" s="36"/>
      <c r="T16" s="36"/>
      <c r="U16" s="37"/>
      <c r="V16" s="38"/>
      <c r="W16" s="36"/>
      <c r="X16" s="36"/>
      <c r="Y16" s="36"/>
      <c r="Z16" s="39"/>
      <c r="AA16" s="35"/>
      <c r="AB16" s="36"/>
      <c r="AC16" s="36"/>
      <c r="AD16" s="36"/>
      <c r="AE16" s="37"/>
      <c r="AF16" s="38"/>
      <c r="AG16" s="36"/>
      <c r="AH16" s="36"/>
      <c r="AI16" s="36"/>
      <c r="AJ16" s="39"/>
      <c r="AK16" s="38"/>
      <c r="AL16" s="36"/>
      <c r="AM16" s="36"/>
      <c r="AN16" s="36"/>
      <c r="AO16" s="39"/>
      <c r="AP16" s="5"/>
      <c r="AQ16" s="326"/>
      <c r="AR16" s="370"/>
    </row>
    <row r="17" spans="1:44" s="40" customFormat="1" ht="12.75" customHeight="1" thickBot="1">
      <c r="A17" s="5" t="s">
        <v>9</v>
      </c>
      <c r="B17" s="371" t="s">
        <v>291</v>
      </c>
      <c r="C17" s="6" t="s">
        <v>161</v>
      </c>
      <c r="D17" s="6" t="s">
        <v>115</v>
      </c>
      <c r="E17" s="7">
        <f t="shared" si="1"/>
        <v>5</v>
      </c>
      <c r="F17" s="7">
        <f t="shared" si="2"/>
        <v>6</v>
      </c>
      <c r="G17" s="35"/>
      <c r="H17" s="36"/>
      <c r="I17" s="36"/>
      <c r="J17" s="36"/>
      <c r="K17" s="37"/>
      <c r="L17" s="38">
        <v>3</v>
      </c>
      <c r="M17" s="36">
        <v>2</v>
      </c>
      <c r="N17" s="36">
        <v>0</v>
      </c>
      <c r="O17" s="36" t="s">
        <v>85</v>
      </c>
      <c r="P17" s="39">
        <v>6</v>
      </c>
      <c r="Q17" s="35"/>
      <c r="R17" s="36"/>
      <c r="S17" s="36"/>
      <c r="T17" s="36"/>
      <c r="U17" s="37"/>
      <c r="V17" s="38"/>
      <c r="W17" s="36"/>
      <c r="X17" s="36"/>
      <c r="Y17" s="36"/>
      <c r="Z17" s="39"/>
      <c r="AA17" s="35"/>
      <c r="AB17" s="36"/>
      <c r="AC17" s="36"/>
      <c r="AD17" s="36"/>
      <c r="AE17" s="37"/>
      <c r="AF17" s="38"/>
      <c r="AG17" s="36"/>
      <c r="AH17" s="36"/>
      <c r="AI17" s="36"/>
      <c r="AJ17" s="39"/>
      <c r="AK17" s="38"/>
      <c r="AL17" s="36"/>
      <c r="AM17" s="36"/>
      <c r="AN17" s="36"/>
      <c r="AO17" s="39"/>
      <c r="AP17" s="5">
        <v>1</v>
      </c>
      <c r="AQ17" s="327"/>
      <c r="AR17" s="370"/>
    </row>
    <row r="18" spans="1:44" s="238" customFormat="1" ht="12.75" customHeight="1" thickBot="1">
      <c r="A18" s="230" t="s">
        <v>10</v>
      </c>
      <c r="B18" s="374" t="s">
        <v>332</v>
      </c>
      <c r="C18" s="219" t="s">
        <v>162</v>
      </c>
      <c r="D18" s="219" t="s">
        <v>80</v>
      </c>
      <c r="E18" s="220">
        <f t="shared" si="1"/>
        <v>2</v>
      </c>
      <c r="F18" s="220">
        <f t="shared" si="2"/>
        <v>4</v>
      </c>
      <c r="G18" s="231"/>
      <c r="H18" s="216"/>
      <c r="I18" s="216"/>
      <c r="J18" s="216"/>
      <c r="K18" s="232"/>
      <c r="L18" s="215">
        <v>2</v>
      </c>
      <c r="M18" s="216">
        <v>0</v>
      </c>
      <c r="N18" s="216">
        <v>0</v>
      </c>
      <c r="O18" s="216" t="s">
        <v>84</v>
      </c>
      <c r="P18" s="217">
        <v>4</v>
      </c>
      <c r="Q18" s="231"/>
      <c r="R18" s="216"/>
      <c r="S18" s="216"/>
      <c r="T18" s="216"/>
      <c r="U18" s="232"/>
      <c r="V18" s="215"/>
      <c r="W18" s="216"/>
      <c r="X18" s="216"/>
      <c r="Y18" s="216"/>
      <c r="Z18" s="217"/>
      <c r="AA18" s="231"/>
      <c r="AB18" s="216"/>
      <c r="AC18" s="216"/>
      <c r="AD18" s="216"/>
      <c r="AE18" s="232"/>
      <c r="AF18" s="215"/>
      <c r="AG18" s="216"/>
      <c r="AH18" s="216"/>
      <c r="AI18" s="216"/>
      <c r="AJ18" s="217"/>
      <c r="AK18" s="215"/>
      <c r="AL18" s="216"/>
      <c r="AM18" s="216"/>
      <c r="AN18" s="216"/>
      <c r="AO18" s="217"/>
      <c r="AP18" s="233">
        <v>1</v>
      </c>
      <c r="AQ18" s="287"/>
      <c r="AR18" s="234"/>
    </row>
    <row r="19" spans="1:44" s="238" customFormat="1" ht="12.75" customHeight="1" thickBot="1">
      <c r="A19" s="230" t="s">
        <v>11</v>
      </c>
      <c r="B19" s="374" t="s">
        <v>333</v>
      </c>
      <c r="C19" s="219" t="s">
        <v>163</v>
      </c>
      <c r="D19" s="219" t="s">
        <v>81</v>
      </c>
      <c r="E19" s="220">
        <f t="shared" si="1"/>
        <v>1</v>
      </c>
      <c r="F19" s="220">
        <f t="shared" si="2"/>
        <v>2</v>
      </c>
      <c r="G19" s="231"/>
      <c r="H19" s="216"/>
      <c r="I19" s="216"/>
      <c r="J19" s="216"/>
      <c r="K19" s="232"/>
      <c r="L19" s="215"/>
      <c r="M19" s="216"/>
      <c r="N19" s="216"/>
      <c r="O19" s="216"/>
      <c r="P19" s="217"/>
      <c r="Q19" s="406"/>
      <c r="R19" s="407"/>
      <c r="S19" s="407"/>
      <c r="T19" s="407"/>
      <c r="U19" s="232"/>
      <c r="V19" s="215">
        <v>0</v>
      </c>
      <c r="W19" s="216">
        <v>0</v>
      </c>
      <c r="X19" s="216">
        <v>1</v>
      </c>
      <c r="Y19" s="216" t="s">
        <v>352</v>
      </c>
      <c r="Z19" s="217">
        <v>2</v>
      </c>
      <c r="AA19" s="231"/>
      <c r="AB19" s="216"/>
      <c r="AC19" s="216"/>
      <c r="AD19" s="216"/>
      <c r="AE19" s="232"/>
      <c r="AF19" s="215"/>
      <c r="AG19" s="216"/>
      <c r="AH19" s="216"/>
      <c r="AI19" s="216"/>
      <c r="AJ19" s="217"/>
      <c r="AK19" s="215"/>
      <c r="AL19" s="216"/>
      <c r="AM19" s="216"/>
      <c r="AN19" s="216"/>
      <c r="AO19" s="217"/>
      <c r="AP19" s="235">
        <v>1</v>
      </c>
      <c r="AQ19" s="236"/>
      <c r="AR19" s="237"/>
    </row>
    <row r="20" spans="1:44" s="40" customFormat="1" ht="12.75" customHeight="1" thickBot="1">
      <c r="A20" s="5" t="s">
        <v>12</v>
      </c>
      <c r="B20" s="371" t="s">
        <v>292</v>
      </c>
      <c r="C20" s="6" t="s">
        <v>164</v>
      </c>
      <c r="D20" s="6" t="s">
        <v>82</v>
      </c>
      <c r="E20" s="7">
        <f t="shared" si="1"/>
        <v>3</v>
      </c>
      <c r="F20" s="7">
        <f t="shared" si="2"/>
        <v>4</v>
      </c>
      <c r="G20" s="41">
        <v>2</v>
      </c>
      <c r="H20" s="42">
        <v>0</v>
      </c>
      <c r="I20" s="49">
        <v>1</v>
      </c>
      <c r="J20" s="49" t="s">
        <v>352</v>
      </c>
      <c r="K20" s="55">
        <v>4</v>
      </c>
      <c r="L20" s="48"/>
      <c r="M20" s="49"/>
      <c r="N20" s="49"/>
      <c r="O20" s="49"/>
      <c r="P20" s="50"/>
      <c r="Q20" s="54"/>
      <c r="R20" s="49"/>
      <c r="S20" s="49"/>
      <c r="T20" s="49"/>
      <c r="U20" s="55"/>
      <c r="V20" s="48"/>
      <c r="W20" s="49"/>
      <c r="X20" s="49"/>
      <c r="Y20" s="49"/>
      <c r="Z20" s="50"/>
      <c r="AA20" s="54"/>
      <c r="AB20" s="49"/>
      <c r="AC20" s="49"/>
      <c r="AD20" s="49"/>
      <c r="AE20" s="55"/>
      <c r="AF20" s="48"/>
      <c r="AG20" s="49"/>
      <c r="AH20" s="49"/>
      <c r="AI20" s="49"/>
      <c r="AJ20" s="50"/>
      <c r="AK20" s="48"/>
      <c r="AL20" s="49"/>
      <c r="AM20" s="49"/>
      <c r="AN20" s="49"/>
      <c r="AO20" s="50"/>
      <c r="AP20" s="171"/>
      <c r="AQ20" s="52"/>
      <c r="AR20" s="53"/>
    </row>
    <row r="21" spans="1:44" s="40" customFormat="1" ht="12.75" customHeight="1" thickBot="1">
      <c r="A21" s="5" t="s">
        <v>13</v>
      </c>
      <c r="B21" s="371" t="s">
        <v>293</v>
      </c>
      <c r="C21" s="6" t="s">
        <v>165</v>
      </c>
      <c r="D21" s="6" t="s">
        <v>119</v>
      </c>
      <c r="E21" s="7">
        <f t="shared" si="1"/>
        <v>3</v>
      </c>
      <c r="F21" s="7">
        <f t="shared" si="2"/>
        <v>4</v>
      </c>
      <c r="G21" s="41">
        <v>2</v>
      </c>
      <c r="H21" s="42">
        <v>1</v>
      </c>
      <c r="I21" s="49">
        <v>0</v>
      </c>
      <c r="J21" s="49" t="s">
        <v>84</v>
      </c>
      <c r="K21" s="55">
        <v>4</v>
      </c>
      <c r="L21" s="48"/>
      <c r="M21" s="49"/>
      <c r="N21" s="49"/>
      <c r="O21" s="49"/>
      <c r="P21" s="50"/>
      <c r="Q21" s="54"/>
      <c r="R21" s="49"/>
      <c r="S21" s="49"/>
      <c r="T21" s="49"/>
      <c r="U21" s="55"/>
      <c r="V21" s="48"/>
      <c r="W21" s="49"/>
      <c r="X21" s="49"/>
      <c r="Y21" s="49"/>
      <c r="Z21" s="50"/>
      <c r="AA21" s="54"/>
      <c r="AB21" s="49"/>
      <c r="AC21" s="49"/>
      <c r="AD21" s="49"/>
      <c r="AE21" s="55"/>
      <c r="AF21" s="48"/>
      <c r="AG21" s="49"/>
      <c r="AH21" s="49"/>
      <c r="AI21" s="49"/>
      <c r="AJ21" s="50"/>
      <c r="AK21" s="48"/>
      <c r="AL21" s="49"/>
      <c r="AM21" s="49"/>
      <c r="AN21" s="49"/>
      <c r="AO21" s="50"/>
      <c r="AP21" s="171"/>
      <c r="AQ21" s="52"/>
      <c r="AR21" s="53"/>
    </row>
    <row r="22" spans="1:44" s="40" customFormat="1" ht="12.75" customHeight="1" thickBot="1">
      <c r="A22" s="5" t="s">
        <v>14</v>
      </c>
      <c r="B22" s="371" t="s">
        <v>294</v>
      </c>
      <c r="C22" s="6" t="s">
        <v>166</v>
      </c>
      <c r="D22" s="6" t="s">
        <v>117</v>
      </c>
      <c r="E22" s="7">
        <f t="shared" si="1"/>
        <v>4</v>
      </c>
      <c r="F22" s="7">
        <f t="shared" si="2"/>
        <v>4</v>
      </c>
      <c r="G22" s="41"/>
      <c r="H22" s="42"/>
      <c r="I22" s="49"/>
      <c r="J22" s="49"/>
      <c r="K22" s="55"/>
      <c r="L22" s="48">
        <v>3</v>
      </c>
      <c r="M22" s="49">
        <v>1</v>
      </c>
      <c r="N22" s="49">
        <v>0</v>
      </c>
      <c r="O22" s="49" t="s">
        <v>352</v>
      </c>
      <c r="P22" s="50">
        <v>4</v>
      </c>
      <c r="Q22" s="54"/>
      <c r="R22" s="49"/>
      <c r="S22" s="49"/>
      <c r="T22" s="49"/>
      <c r="U22" s="55"/>
      <c r="V22" s="48"/>
      <c r="W22" s="49"/>
      <c r="X22" s="49"/>
      <c r="Y22" s="49"/>
      <c r="Z22" s="50"/>
      <c r="AA22" s="54"/>
      <c r="AB22" s="49"/>
      <c r="AC22" s="49"/>
      <c r="AD22" s="49"/>
      <c r="AE22" s="55"/>
      <c r="AF22" s="48"/>
      <c r="AG22" s="49"/>
      <c r="AH22" s="49"/>
      <c r="AI22" s="49"/>
      <c r="AJ22" s="50"/>
      <c r="AK22" s="48"/>
      <c r="AL22" s="49"/>
      <c r="AM22" s="49"/>
      <c r="AN22" s="49"/>
      <c r="AO22" s="50"/>
      <c r="AP22" s="171">
        <v>6</v>
      </c>
      <c r="AQ22" s="52"/>
      <c r="AR22" s="53"/>
    </row>
    <row r="23" spans="1:44" s="40" customFormat="1" ht="12.75" customHeight="1" thickBot="1">
      <c r="A23" s="5" t="s">
        <v>20</v>
      </c>
      <c r="B23" s="371" t="s">
        <v>295</v>
      </c>
      <c r="C23" s="6" t="s">
        <v>167</v>
      </c>
      <c r="D23" s="6" t="s">
        <v>118</v>
      </c>
      <c r="E23" s="7">
        <f t="shared" si="1"/>
        <v>4</v>
      </c>
      <c r="F23" s="7">
        <f t="shared" si="2"/>
        <v>6</v>
      </c>
      <c r="G23" s="41"/>
      <c r="H23" s="42"/>
      <c r="I23" s="49"/>
      <c r="J23" s="49"/>
      <c r="K23" s="55"/>
      <c r="L23" s="48"/>
      <c r="M23" s="49"/>
      <c r="N23" s="49"/>
      <c r="O23" s="49"/>
      <c r="P23" s="50"/>
      <c r="Q23" s="54">
        <v>2</v>
      </c>
      <c r="R23" s="49">
        <v>2</v>
      </c>
      <c r="S23" s="49">
        <v>0</v>
      </c>
      <c r="T23" s="49" t="s">
        <v>85</v>
      </c>
      <c r="U23" s="55">
        <v>6</v>
      </c>
      <c r="V23" s="48"/>
      <c r="W23" s="49"/>
      <c r="X23" s="49"/>
      <c r="Y23" s="49"/>
      <c r="Z23" s="50"/>
      <c r="AA23" s="54"/>
      <c r="AB23" s="49"/>
      <c r="AC23" s="49"/>
      <c r="AD23" s="49"/>
      <c r="AE23" s="55"/>
      <c r="AF23" s="48"/>
      <c r="AG23" s="49"/>
      <c r="AH23" s="49"/>
      <c r="AI23" s="49"/>
      <c r="AJ23" s="50"/>
      <c r="AK23" s="48"/>
      <c r="AL23" s="49"/>
      <c r="AM23" s="49"/>
      <c r="AN23" s="49"/>
      <c r="AO23" s="50"/>
      <c r="AP23" s="171">
        <v>7</v>
      </c>
      <c r="AQ23" s="52" t="s">
        <v>272</v>
      </c>
      <c r="AR23" s="53"/>
    </row>
    <row r="24" spans="1:44" s="286" customFormat="1" ht="12.75" customHeight="1" thickBot="1">
      <c r="A24" s="284" t="s">
        <v>21</v>
      </c>
      <c r="B24" s="371" t="s">
        <v>296</v>
      </c>
      <c r="C24" s="281" t="s">
        <v>168</v>
      </c>
      <c r="D24" s="281" t="s">
        <v>120</v>
      </c>
      <c r="E24" s="282">
        <f t="shared" si="1"/>
        <v>2</v>
      </c>
      <c r="F24" s="282">
        <f t="shared" si="2"/>
        <v>3</v>
      </c>
      <c r="G24" s="54"/>
      <c r="H24" s="49"/>
      <c r="I24" s="49"/>
      <c r="J24" s="49"/>
      <c r="K24" s="55"/>
      <c r="L24" s="48"/>
      <c r="M24" s="49"/>
      <c r="N24" s="49"/>
      <c r="O24" s="49"/>
      <c r="P24" s="50"/>
      <c r="Q24" s="54">
        <v>1</v>
      </c>
      <c r="R24" s="49">
        <v>0</v>
      </c>
      <c r="S24" s="49">
        <v>1</v>
      </c>
      <c r="T24" s="49" t="s">
        <v>352</v>
      </c>
      <c r="U24" s="55">
        <v>3</v>
      </c>
      <c r="V24" s="48"/>
      <c r="W24" s="49"/>
      <c r="X24" s="49"/>
      <c r="Y24" s="49"/>
      <c r="Z24" s="50"/>
      <c r="AA24" s="54"/>
      <c r="AB24" s="49"/>
      <c r="AC24" s="49"/>
      <c r="AD24" s="49"/>
      <c r="AE24" s="55"/>
      <c r="AF24" s="48"/>
      <c r="AG24" s="49"/>
      <c r="AH24" s="49"/>
      <c r="AI24" s="49"/>
      <c r="AJ24" s="50"/>
      <c r="AK24" s="48"/>
      <c r="AL24" s="49"/>
      <c r="AM24" s="49"/>
      <c r="AN24" s="49"/>
      <c r="AO24" s="50"/>
      <c r="AP24" s="172">
        <v>2</v>
      </c>
      <c r="AQ24" s="285"/>
      <c r="AR24" s="173"/>
    </row>
    <row r="25" spans="1:44" s="238" customFormat="1" ht="12.75" customHeight="1" thickBot="1">
      <c r="A25" s="230" t="s">
        <v>22</v>
      </c>
      <c r="B25" s="374" t="s">
        <v>334</v>
      </c>
      <c r="C25" s="219" t="s">
        <v>169</v>
      </c>
      <c r="D25" s="219" t="s">
        <v>121</v>
      </c>
      <c r="E25" s="220">
        <f t="shared" si="1"/>
        <v>2</v>
      </c>
      <c r="F25" s="220">
        <f t="shared" si="2"/>
        <v>3</v>
      </c>
      <c r="G25" s="250"/>
      <c r="H25" s="251"/>
      <c r="I25" s="251"/>
      <c r="J25" s="251"/>
      <c r="K25" s="252"/>
      <c r="L25" s="253"/>
      <c r="M25" s="251"/>
      <c r="N25" s="251"/>
      <c r="O25" s="251"/>
      <c r="P25" s="254"/>
      <c r="Q25" s="250"/>
      <c r="R25" s="251"/>
      <c r="S25" s="251"/>
      <c r="T25" s="251"/>
      <c r="U25" s="252"/>
      <c r="V25" s="253">
        <v>1</v>
      </c>
      <c r="W25" s="251">
        <v>1</v>
      </c>
      <c r="X25" s="251">
        <v>0</v>
      </c>
      <c r="Y25" s="251" t="s">
        <v>84</v>
      </c>
      <c r="Z25" s="254">
        <v>3</v>
      </c>
      <c r="AA25" s="250"/>
      <c r="AB25" s="251"/>
      <c r="AC25" s="251"/>
      <c r="AD25" s="251"/>
      <c r="AE25" s="252"/>
      <c r="AF25" s="253"/>
      <c r="AG25" s="251"/>
      <c r="AH25" s="251"/>
      <c r="AI25" s="251"/>
      <c r="AJ25" s="254"/>
      <c r="AK25" s="253"/>
      <c r="AL25" s="251"/>
      <c r="AM25" s="251"/>
      <c r="AN25" s="251"/>
      <c r="AO25" s="254"/>
      <c r="AP25" s="235">
        <v>9</v>
      </c>
      <c r="AQ25" s="236"/>
      <c r="AR25" s="237"/>
    </row>
    <row r="26" spans="1:44" s="238" customFormat="1" ht="12.75" customHeight="1" thickBot="1">
      <c r="A26" s="230" t="s">
        <v>23</v>
      </c>
      <c r="B26" s="374" t="s">
        <v>335</v>
      </c>
      <c r="C26" s="219" t="s">
        <v>170</v>
      </c>
      <c r="D26" s="219" t="s">
        <v>83</v>
      </c>
      <c r="E26" s="220">
        <f t="shared" si="1"/>
        <v>3</v>
      </c>
      <c r="F26" s="220">
        <f t="shared" si="2"/>
        <v>4</v>
      </c>
      <c r="G26" s="250">
        <v>3</v>
      </c>
      <c r="H26" s="251">
        <v>0</v>
      </c>
      <c r="I26" s="251">
        <v>0</v>
      </c>
      <c r="J26" s="251" t="s">
        <v>352</v>
      </c>
      <c r="K26" s="252">
        <v>4</v>
      </c>
      <c r="L26" s="253"/>
      <c r="M26" s="251"/>
      <c r="N26" s="251"/>
      <c r="O26" s="251"/>
      <c r="P26" s="254"/>
      <c r="Q26" s="250"/>
      <c r="R26" s="251"/>
      <c r="S26" s="251"/>
      <c r="T26" s="251"/>
      <c r="U26" s="252"/>
      <c r="V26" s="253"/>
      <c r="W26" s="251"/>
      <c r="X26" s="251"/>
      <c r="Y26" s="251"/>
      <c r="Z26" s="254"/>
      <c r="AA26" s="250"/>
      <c r="AB26" s="251"/>
      <c r="AC26" s="251"/>
      <c r="AD26" s="251"/>
      <c r="AE26" s="252"/>
      <c r="AF26" s="253"/>
      <c r="AG26" s="251"/>
      <c r="AH26" s="251"/>
      <c r="AI26" s="251"/>
      <c r="AJ26" s="254"/>
      <c r="AK26" s="253"/>
      <c r="AL26" s="251"/>
      <c r="AM26" s="251"/>
      <c r="AN26" s="251"/>
      <c r="AO26" s="254"/>
      <c r="AP26" s="235"/>
      <c r="AQ26" s="287"/>
      <c r="AR26" s="237"/>
    </row>
    <row r="27" spans="1:44" s="34" customFormat="1" ht="12.75" customHeight="1" hidden="1" thickBot="1">
      <c r="A27" s="4" t="s">
        <v>26</v>
      </c>
      <c r="B27" s="6"/>
      <c r="C27" s="6"/>
      <c r="D27" s="6"/>
      <c r="E27" s="7">
        <f t="shared" si="1"/>
        <v>0</v>
      </c>
      <c r="F27" s="7">
        <f t="shared" si="2"/>
        <v>0</v>
      </c>
      <c r="G27" s="41"/>
      <c r="H27" s="42"/>
      <c r="I27" s="42"/>
      <c r="J27" s="42"/>
      <c r="K27" s="43"/>
      <c r="L27" s="48"/>
      <c r="M27" s="49"/>
      <c r="N27" s="49"/>
      <c r="O27" s="49"/>
      <c r="P27" s="50"/>
      <c r="Q27" s="41"/>
      <c r="R27" s="42"/>
      <c r="S27" s="42"/>
      <c r="T27" s="42"/>
      <c r="U27" s="43"/>
      <c r="V27" s="44"/>
      <c r="W27" s="42"/>
      <c r="X27" s="42"/>
      <c r="Y27" s="42"/>
      <c r="Z27" s="45"/>
      <c r="AA27" s="41"/>
      <c r="AB27" s="42"/>
      <c r="AC27" s="42"/>
      <c r="AD27" s="42"/>
      <c r="AE27" s="43"/>
      <c r="AF27" s="44"/>
      <c r="AG27" s="42"/>
      <c r="AH27" s="42"/>
      <c r="AI27" s="42"/>
      <c r="AJ27" s="45"/>
      <c r="AK27" s="44"/>
      <c r="AL27" s="42"/>
      <c r="AM27" s="42"/>
      <c r="AN27" s="42"/>
      <c r="AO27" s="45"/>
      <c r="AP27" s="51"/>
      <c r="AQ27" s="46"/>
      <c r="AR27" s="47"/>
    </row>
    <row r="28" spans="1:44" s="17" customFormat="1" ht="12.75" customHeight="1" hidden="1" thickBot="1">
      <c r="A28" s="4" t="s">
        <v>27</v>
      </c>
      <c r="B28" s="6"/>
      <c r="C28" s="6"/>
      <c r="D28" s="6"/>
      <c r="E28" s="7">
        <f t="shared" si="1"/>
        <v>0</v>
      </c>
      <c r="F28" s="7">
        <f t="shared" si="2"/>
        <v>0</v>
      </c>
      <c r="G28" s="41"/>
      <c r="H28" s="42"/>
      <c r="I28" s="42"/>
      <c r="J28" s="42"/>
      <c r="K28" s="43"/>
      <c r="L28" s="48"/>
      <c r="M28" s="49"/>
      <c r="N28" s="49"/>
      <c r="O28" s="49"/>
      <c r="P28" s="50"/>
      <c r="Q28" s="41"/>
      <c r="R28" s="42"/>
      <c r="S28" s="42"/>
      <c r="T28" s="42"/>
      <c r="U28" s="43"/>
      <c r="V28" s="44"/>
      <c r="W28" s="42"/>
      <c r="X28" s="42"/>
      <c r="Y28" s="42"/>
      <c r="Z28" s="45"/>
      <c r="AA28" s="41"/>
      <c r="AB28" s="42"/>
      <c r="AC28" s="42"/>
      <c r="AD28" s="42"/>
      <c r="AE28" s="43"/>
      <c r="AF28" s="44"/>
      <c r="AG28" s="42"/>
      <c r="AH28" s="42"/>
      <c r="AI28" s="42"/>
      <c r="AJ28" s="45"/>
      <c r="AK28" s="44"/>
      <c r="AL28" s="42"/>
      <c r="AM28" s="42"/>
      <c r="AN28" s="42"/>
      <c r="AO28" s="45"/>
      <c r="AP28" s="51"/>
      <c r="AQ28" s="46"/>
      <c r="AR28" s="47"/>
    </row>
    <row r="29" spans="1:44" s="17" customFormat="1" ht="12.75" customHeight="1" hidden="1" thickBot="1">
      <c r="A29" s="4" t="s">
        <v>28</v>
      </c>
      <c r="B29" s="6"/>
      <c r="C29" s="6"/>
      <c r="D29" s="6"/>
      <c r="E29" s="7">
        <f t="shared" si="1"/>
        <v>0</v>
      </c>
      <c r="F29" s="7">
        <f t="shared" si="2"/>
        <v>0</v>
      </c>
      <c r="G29" s="41"/>
      <c r="H29" s="42"/>
      <c r="I29" s="42"/>
      <c r="J29" s="42"/>
      <c r="K29" s="43"/>
      <c r="L29" s="48"/>
      <c r="M29" s="49"/>
      <c r="N29" s="49"/>
      <c r="O29" s="49"/>
      <c r="P29" s="50"/>
      <c r="Q29" s="41"/>
      <c r="R29" s="42"/>
      <c r="S29" s="42"/>
      <c r="T29" s="42"/>
      <c r="U29" s="43"/>
      <c r="V29" s="44"/>
      <c r="W29" s="42"/>
      <c r="X29" s="42"/>
      <c r="Y29" s="42"/>
      <c r="Z29" s="45"/>
      <c r="AA29" s="41"/>
      <c r="AB29" s="42"/>
      <c r="AC29" s="42"/>
      <c r="AD29" s="42"/>
      <c r="AE29" s="43"/>
      <c r="AF29" s="44"/>
      <c r="AG29" s="42"/>
      <c r="AH29" s="42"/>
      <c r="AI29" s="42"/>
      <c r="AJ29" s="45"/>
      <c r="AK29" s="44"/>
      <c r="AL29" s="42"/>
      <c r="AM29" s="42"/>
      <c r="AN29" s="42"/>
      <c r="AO29" s="45"/>
      <c r="AP29" s="51"/>
      <c r="AQ29" s="46"/>
      <c r="AR29" s="47"/>
    </row>
    <row r="30" spans="1:44" s="17" customFormat="1" ht="12.75" customHeight="1" hidden="1" thickBot="1">
      <c r="A30" s="4" t="s">
        <v>29</v>
      </c>
      <c r="B30" s="6"/>
      <c r="C30" s="6"/>
      <c r="D30" s="6"/>
      <c r="E30" s="7">
        <f t="shared" si="1"/>
        <v>0</v>
      </c>
      <c r="F30" s="7">
        <f t="shared" si="2"/>
        <v>0</v>
      </c>
      <c r="G30" s="41"/>
      <c r="H30" s="42"/>
      <c r="I30" s="42"/>
      <c r="J30" s="42"/>
      <c r="K30" s="43"/>
      <c r="L30" s="48"/>
      <c r="M30" s="49"/>
      <c r="N30" s="49"/>
      <c r="O30" s="49"/>
      <c r="P30" s="50"/>
      <c r="Q30" s="41"/>
      <c r="R30" s="42"/>
      <c r="S30" s="42"/>
      <c r="T30" s="42"/>
      <c r="U30" s="43"/>
      <c r="V30" s="44"/>
      <c r="W30" s="42"/>
      <c r="X30" s="42"/>
      <c r="Y30" s="42"/>
      <c r="Z30" s="45"/>
      <c r="AA30" s="41"/>
      <c r="AB30" s="42"/>
      <c r="AC30" s="42"/>
      <c r="AD30" s="42"/>
      <c r="AE30" s="43"/>
      <c r="AF30" s="44"/>
      <c r="AG30" s="42"/>
      <c r="AH30" s="42"/>
      <c r="AI30" s="42"/>
      <c r="AJ30" s="45"/>
      <c r="AK30" s="44"/>
      <c r="AL30" s="42"/>
      <c r="AM30" s="42"/>
      <c r="AN30" s="42"/>
      <c r="AO30" s="45"/>
      <c r="AP30" s="51"/>
      <c r="AQ30" s="46"/>
      <c r="AR30" s="47"/>
    </row>
    <row r="31" spans="1:44" s="17" customFormat="1" ht="12.75" customHeight="1" hidden="1" thickBot="1">
      <c r="A31" s="4" t="s">
        <v>30</v>
      </c>
      <c r="B31" s="6"/>
      <c r="C31" s="6"/>
      <c r="D31" s="6"/>
      <c r="E31" s="7">
        <f t="shared" si="1"/>
        <v>0</v>
      </c>
      <c r="F31" s="7">
        <f t="shared" si="2"/>
        <v>0</v>
      </c>
      <c r="G31" s="41"/>
      <c r="H31" s="42"/>
      <c r="I31" s="42"/>
      <c r="J31" s="42"/>
      <c r="K31" s="43"/>
      <c r="L31" s="48"/>
      <c r="M31" s="49"/>
      <c r="N31" s="49"/>
      <c r="O31" s="49"/>
      <c r="P31" s="50"/>
      <c r="Q31" s="41"/>
      <c r="R31" s="42"/>
      <c r="S31" s="42"/>
      <c r="T31" s="42"/>
      <c r="U31" s="43"/>
      <c r="V31" s="44"/>
      <c r="W31" s="42"/>
      <c r="X31" s="42"/>
      <c r="Y31" s="42"/>
      <c r="Z31" s="45"/>
      <c r="AA31" s="41"/>
      <c r="AB31" s="42"/>
      <c r="AC31" s="42"/>
      <c r="AD31" s="42"/>
      <c r="AE31" s="43"/>
      <c r="AF31" s="44"/>
      <c r="AG31" s="42"/>
      <c r="AH31" s="42"/>
      <c r="AI31" s="42"/>
      <c r="AJ31" s="45"/>
      <c r="AK31" s="44"/>
      <c r="AL31" s="42"/>
      <c r="AM31" s="42"/>
      <c r="AN31" s="42"/>
      <c r="AO31" s="45"/>
      <c r="AP31" s="51"/>
      <c r="AQ31" s="46"/>
      <c r="AR31" s="47"/>
    </row>
    <row r="32" spans="1:44" s="17" customFormat="1" ht="12.75" customHeight="1" thickBot="1">
      <c r="A32" s="431" t="s">
        <v>221</v>
      </c>
      <c r="B32" s="432"/>
      <c r="C32" s="432"/>
      <c r="D32" s="432"/>
      <c r="E32" s="9">
        <f aca="true" t="shared" si="3" ref="E32:AO32">SUM(E33:E47)</f>
        <v>16</v>
      </c>
      <c r="F32" s="10">
        <f t="shared" si="3"/>
        <v>17</v>
      </c>
      <c r="G32" s="56">
        <f t="shared" si="3"/>
        <v>0</v>
      </c>
      <c r="H32" s="57">
        <f t="shared" si="3"/>
        <v>0</v>
      </c>
      <c r="I32" s="57">
        <f t="shared" si="3"/>
        <v>0</v>
      </c>
      <c r="J32" s="57">
        <f t="shared" si="3"/>
        <v>0</v>
      </c>
      <c r="K32" s="58">
        <f t="shared" si="3"/>
        <v>0</v>
      </c>
      <c r="L32" s="59">
        <f t="shared" si="3"/>
        <v>0</v>
      </c>
      <c r="M32" s="57">
        <f t="shared" si="3"/>
        <v>0</v>
      </c>
      <c r="N32" s="57">
        <f t="shared" si="3"/>
        <v>0</v>
      </c>
      <c r="O32" s="57">
        <f t="shared" si="3"/>
        <v>0</v>
      </c>
      <c r="P32" s="60">
        <f t="shared" si="3"/>
        <v>0</v>
      </c>
      <c r="Q32" s="56">
        <f t="shared" si="3"/>
        <v>2</v>
      </c>
      <c r="R32" s="57">
        <f t="shared" si="3"/>
        <v>0</v>
      </c>
      <c r="S32" s="57">
        <f t="shared" si="3"/>
        <v>0</v>
      </c>
      <c r="T32" s="57">
        <f t="shared" si="3"/>
        <v>0</v>
      </c>
      <c r="U32" s="58">
        <f t="shared" si="3"/>
        <v>2</v>
      </c>
      <c r="V32" s="59">
        <f t="shared" si="3"/>
        <v>3</v>
      </c>
      <c r="W32" s="57">
        <f t="shared" si="3"/>
        <v>1</v>
      </c>
      <c r="X32" s="57">
        <f t="shared" si="3"/>
        <v>0</v>
      </c>
      <c r="Y32" s="57">
        <f t="shared" si="3"/>
        <v>0</v>
      </c>
      <c r="Z32" s="60">
        <f t="shared" si="3"/>
        <v>4</v>
      </c>
      <c r="AA32" s="56">
        <f t="shared" si="3"/>
        <v>4</v>
      </c>
      <c r="AB32" s="57">
        <f t="shared" si="3"/>
        <v>2</v>
      </c>
      <c r="AC32" s="57">
        <f t="shared" si="3"/>
        <v>0</v>
      </c>
      <c r="AD32" s="57">
        <f t="shared" si="3"/>
        <v>0</v>
      </c>
      <c r="AE32" s="58">
        <f t="shared" si="3"/>
        <v>6</v>
      </c>
      <c r="AF32" s="59">
        <f t="shared" si="3"/>
        <v>4</v>
      </c>
      <c r="AG32" s="57">
        <f t="shared" si="3"/>
        <v>0</v>
      </c>
      <c r="AH32" s="57">
        <f t="shared" si="3"/>
        <v>0</v>
      </c>
      <c r="AI32" s="57">
        <f t="shared" si="3"/>
        <v>0</v>
      </c>
      <c r="AJ32" s="60">
        <f t="shared" si="3"/>
        <v>5</v>
      </c>
      <c r="AK32" s="59">
        <f t="shared" si="3"/>
        <v>0</v>
      </c>
      <c r="AL32" s="57">
        <f t="shared" si="3"/>
        <v>0</v>
      </c>
      <c r="AM32" s="57">
        <f t="shared" si="3"/>
        <v>0</v>
      </c>
      <c r="AN32" s="57">
        <f t="shared" si="3"/>
        <v>0</v>
      </c>
      <c r="AO32" s="60">
        <f t="shared" si="3"/>
        <v>0</v>
      </c>
      <c r="AP32" s="56"/>
      <c r="AQ32" s="57"/>
      <c r="AR32" s="61"/>
    </row>
    <row r="33" spans="1:44" s="229" customFormat="1" ht="12.75" customHeight="1" thickBot="1">
      <c r="A33" s="239" t="s">
        <v>24</v>
      </c>
      <c r="B33" s="219" t="s">
        <v>336</v>
      </c>
      <c r="C33" s="219" t="s">
        <v>171</v>
      </c>
      <c r="D33" s="219" t="s">
        <v>123</v>
      </c>
      <c r="E33" s="220">
        <f aca="true" t="shared" si="4" ref="E33:E47">SUM(G33:AO33)-F33</f>
        <v>2</v>
      </c>
      <c r="F33" s="220">
        <f aca="true" t="shared" si="5" ref="F33:F47">K33+P33+U33+Z33+AE33+AJ33+AO33</f>
        <v>2</v>
      </c>
      <c r="G33" s="291"/>
      <c r="H33" s="292"/>
      <c r="I33" s="292"/>
      <c r="J33" s="292"/>
      <c r="K33" s="293"/>
      <c r="L33" s="294"/>
      <c r="M33" s="292"/>
      <c r="N33" s="292"/>
      <c r="O33" s="292"/>
      <c r="P33" s="295"/>
      <c r="Q33" s="294">
        <v>2</v>
      </c>
      <c r="R33" s="292">
        <v>0</v>
      </c>
      <c r="S33" s="292">
        <v>0</v>
      </c>
      <c r="T33" s="292" t="s">
        <v>84</v>
      </c>
      <c r="U33" s="293">
        <v>2</v>
      </c>
      <c r="V33" s="294"/>
      <c r="W33" s="292"/>
      <c r="X33" s="292"/>
      <c r="Y33" s="292"/>
      <c r="Z33" s="293"/>
      <c r="AA33" s="410"/>
      <c r="AB33" s="292"/>
      <c r="AC33" s="292"/>
      <c r="AD33" s="292"/>
      <c r="AE33" s="293"/>
      <c r="AF33" s="294"/>
      <c r="AG33" s="292"/>
      <c r="AH33" s="292"/>
      <c r="AI33" s="292"/>
      <c r="AJ33" s="296"/>
      <c r="AK33" s="294"/>
      <c r="AL33" s="292"/>
      <c r="AM33" s="292"/>
      <c r="AN33" s="292"/>
      <c r="AO33" s="296"/>
      <c r="AP33" s="297"/>
      <c r="AQ33" s="298"/>
      <c r="AR33" s="299"/>
    </row>
    <row r="34" spans="1:44" s="229" customFormat="1" ht="12.75" customHeight="1" thickBot="1">
      <c r="A34" s="239" t="s">
        <v>25</v>
      </c>
      <c r="B34" s="219" t="s">
        <v>337</v>
      </c>
      <c r="C34" s="219" t="s">
        <v>172</v>
      </c>
      <c r="D34" s="219" t="s">
        <v>122</v>
      </c>
      <c r="E34" s="220">
        <f t="shared" si="4"/>
        <v>2</v>
      </c>
      <c r="F34" s="220">
        <f t="shared" si="5"/>
        <v>2</v>
      </c>
      <c r="G34" s="291"/>
      <c r="H34" s="292"/>
      <c r="I34" s="292"/>
      <c r="J34" s="292"/>
      <c r="K34" s="293"/>
      <c r="L34" s="294"/>
      <c r="M34" s="292"/>
      <c r="N34" s="292"/>
      <c r="O34" s="293"/>
      <c r="P34" s="296"/>
      <c r="Q34" s="291"/>
      <c r="R34" s="292"/>
      <c r="S34" s="292"/>
      <c r="T34" s="292"/>
      <c r="U34" s="293"/>
      <c r="V34" s="294">
        <v>1</v>
      </c>
      <c r="W34" s="292">
        <v>1</v>
      </c>
      <c r="X34" s="292">
        <v>0</v>
      </c>
      <c r="Y34" s="292" t="s">
        <v>84</v>
      </c>
      <c r="Z34" s="293">
        <v>2</v>
      </c>
      <c r="AA34" s="294"/>
      <c r="AB34" s="292"/>
      <c r="AC34" s="292"/>
      <c r="AD34" s="292"/>
      <c r="AE34" s="293"/>
      <c r="AF34" s="294"/>
      <c r="AG34" s="292"/>
      <c r="AH34" s="292"/>
      <c r="AI34" s="292"/>
      <c r="AJ34" s="296"/>
      <c r="AK34" s="294"/>
      <c r="AL34" s="292"/>
      <c r="AM34" s="292"/>
      <c r="AN34" s="292"/>
      <c r="AO34" s="296"/>
      <c r="AP34" s="300">
        <v>12</v>
      </c>
      <c r="AQ34" s="228"/>
      <c r="AR34" s="218"/>
    </row>
    <row r="35" spans="1:44" s="289" customFormat="1" ht="12.75" customHeight="1" thickBot="1">
      <c r="A35" s="184" t="s">
        <v>26</v>
      </c>
      <c r="B35" s="371" t="s">
        <v>328</v>
      </c>
      <c r="C35" s="281" t="s">
        <v>173</v>
      </c>
      <c r="D35" s="281" t="s">
        <v>125</v>
      </c>
      <c r="E35" s="282">
        <f t="shared" si="4"/>
        <v>2</v>
      </c>
      <c r="F35" s="282">
        <f t="shared" si="5"/>
        <v>2</v>
      </c>
      <c r="G35" s="89"/>
      <c r="H35" s="90"/>
      <c r="I35" s="90"/>
      <c r="J35" s="90"/>
      <c r="K35" s="91"/>
      <c r="L35" s="92"/>
      <c r="M35" s="90"/>
      <c r="N35" s="90"/>
      <c r="O35" s="91"/>
      <c r="P35" s="93"/>
      <c r="Q35" s="89"/>
      <c r="R35" s="90"/>
      <c r="S35" s="90"/>
      <c r="T35" s="90"/>
      <c r="U35" s="91"/>
      <c r="V35" s="92">
        <v>2</v>
      </c>
      <c r="W35" s="90">
        <v>0</v>
      </c>
      <c r="X35" s="90">
        <v>0</v>
      </c>
      <c r="Y35" s="90" t="s">
        <v>84</v>
      </c>
      <c r="Z35" s="91">
        <v>2</v>
      </c>
      <c r="AA35" s="92"/>
      <c r="AB35" s="90"/>
      <c r="AC35" s="90"/>
      <c r="AD35" s="90"/>
      <c r="AE35" s="91"/>
      <c r="AF35" s="92"/>
      <c r="AG35" s="90"/>
      <c r="AH35" s="90"/>
      <c r="AI35" s="90"/>
      <c r="AJ35" s="93"/>
      <c r="AK35" s="92"/>
      <c r="AL35" s="90"/>
      <c r="AM35" s="90"/>
      <c r="AN35" s="90"/>
      <c r="AO35" s="93"/>
      <c r="AP35" s="176">
        <v>12</v>
      </c>
      <c r="AQ35" s="177"/>
      <c r="AR35" s="186"/>
    </row>
    <row r="36" spans="1:44" s="289" customFormat="1" ht="12.75" customHeight="1" thickBot="1">
      <c r="A36" s="184" t="s">
        <v>27</v>
      </c>
      <c r="B36" s="371" t="s">
        <v>329</v>
      </c>
      <c r="C36" s="281" t="s">
        <v>174</v>
      </c>
      <c r="D36" s="281" t="s">
        <v>124</v>
      </c>
      <c r="E36" s="282">
        <f t="shared" si="4"/>
        <v>2</v>
      </c>
      <c r="F36" s="282">
        <f t="shared" si="5"/>
        <v>2</v>
      </c>
      <c r="G36" s="89"/>
      <c r="H36" s="90"/>
      <c r="I36" s="90"/>
      <c r="J36" s="90"/>
      <c r="K36" s="91"/>
      <c r="L36" s="92"/>
      <c r="M36" s="90"/>
      <c r="N36" s="90"/>
      <c r="O36" s="91"/>
      <c r="P36" s="85"/>
      <c r="Q36" s="89"/>
      <c r="R36" s="90"/>
      <c r="S36" s="90"/>
      <c r="T36" s="90"/>
      <c r="U36" s="91"/>
      <c r="V36" s="92"/>
      <c r="W36" s="90"/>
      <c r="X36" s="90"/>
      <c r="Y36" s="90"/>
      <c r="Z36" s="91"/>
      <c r="AA36" s="92">
        <v>1</v>
      </c>
      <c r="AB36" s="90">
        <v>1</v>
      </c>
      <c r="AC36" s="90">
        <v>0</v>
      </c>
      <c r="AD36" s="90" t="s">
        <v>352</v>
      </c>
      <c r="AE36" s="93">
        <v>2</v>
      </c>
      <c r="AF36" s="92"/>
      <c r="AG36" s="90"/>
      <c r="AH36" s="90"/>
      <c r="AI36" s="90"/>
      <c r="AJ36" s="93"/>
      <c r="AK36" s="92"/>
      <c r="AL36" s="90"/>
      <c r="AM36" s="90"/>
      <c r="AN36" s="90"/>
      <c r="AO36" s="93"/>
      <c r="AP36" s="176">
        <v>14</v>
      </c>
      <c r="AQ36" s="177"/>
      <c r="AR36" s="186"/>
    </row>
    <row r="37" spans="1:44" s="289" customFormat="1" ht="12.75" customHeight="1" thickBot="1">
      <c r="A37" s="184" t="s">
        <v>28</v>
      </c>
      <c r="B37" s="371" t="s">
        <v>330</v>
      </c>
      <c r="C37" s="281" t="s">
        <v>175</v>
      </c>
      <c r="D37" s="281" t="s">
        <v>86</v>
      </c>
      <c r="E37" s="282">
        <f t="shared" si="4"/>
        <v>2</v>
      </c>
      <c r="F37" s="282">
        <f t="shared" si="5"/>
        <v>3</v>
      </c>
      <c r="G37" s="89"/>
      <c r="H37" s="90"/>
      <c r="I37" s="90"/>
      <c r="J37" s="90"/>
      <c r="K37" s="91"/>
      <c r="L37" s="92"/>
      <c r="M37" s="90"/>
      <c r="N37" s="90"/>
      <c r="O37" s="90"/>
      <c r="P37" s="85"/>
      <c r="Q37" s="89"/>
      <c r="R37" s="90"/>
      <c r="S37" s="90"/>
      <c r="T37" s="90"/>
      <c r="U37" s="91"/>
      <c r="V37" s="92"/>
      <c r="W37" s="90"/>
      <c r="X37" s="90"/>
      <c r="Y37" s="90"/>
      <c r="Z37" s="93"/>
      <c r="AA37" s="89"/>
      <c r="AB37" s="90"/>
      <c r="AC37" s="90"/>
      <c r="AD37" s="90"/>
      <c r="AE37" s="91"/>
      <c r="AF37" s="92">
        <v>2</v>
      </c>
      <c r="AG37" s="90">
        <v>0</v>
      </c>
      <c r="AH37" s="90">
        <v>0</v>
      </c>
      <c r="AI37" s="90" t="s">
        <v>84</v>
      </c>
      <c r="AJ37" s="93">
        <v>3</v>
      </c>
      <c r="AK37" s="92"/>
      <c r="AL37" s="90"/>
      <c r="AM37" s="90"/>
      <c r="AN37" s="90"/>
      <c r="AO37" s="93"/>
      <c r="AP37" s="176">
        <v>14</v>
      </c>
      <c r="AQ37" s="177"/>
      <c r="AR37" s="186"/>
    </row>
    <row r="38" spans="1:44" s="283" customFormat="1" ht="12.75" customHeight="1" thickBot="1">
      <c r="A38" s="184" t="s">
        <v>29</v>
      </c>
      <c r="B38" s="371" t="s">
        <v>297</v>
      </c>
      <c r="C38" s="281" t="s">
        <v>176</v>
      </c>
      <c r="D38" s="281" t="s">
        <v>87</v>
      </c>
      <c r="E38" s="282">
        <f t="shared" si="4"/>
        <v>2</v>
      </c>
      <c r="F38" s="282">
        <f t="shared" si="5"/>
        <v>2</v>
      </c>
      <c r="G38" s="89"/>
      <c r="H38" s="90"/>
      <c r="I38" s="90"/>
      <c r="J38" s="90"/>
      <c r="K38" s="91"/>
      <c r="L38" s="92"/>
      <c r="M38" s="90"/>
      <c r="N38" s="90"/>
      <c r="O38" s="90"/>
      <c r="P38" s="93"/>
      <c r="Q38" s="89"/>
      <c r="R38" s="90"/>
      <c r="S38" s="90"/>
      <c r="T38" s="90"/>
      <c r="U38" s="91"/>
      <c r="V38" s="92"/>
      <c r="W38" s="90"/>
      <c r="X38" s="90"/>
      <c r="Y38" s="90"/>
      <c r="Z38" s="93"/>
      <c r="AA38" s="92">
        <v>1</v>
      </c>
      <c r="AB38" s="90">
        <v>1</v>
      </c>
      <c r="AC38" s="90">
        <v>0</v>
      </c>
      <c r="AD38" s="90" t="s">
        <v>352</v>
      </c>
      <c r="AE38" s="91">
        <v>2</v>
      </c>
      <c r="AF38" s="92"/>
      <c r="AG38" s="90"/>
      <c r="AH38" s="90"/>
      <c r="AI38" s="90"/>
      <c r="AJ38" s="93"/>
      <c r="AK38" s="92"/>
      <c r="AL38" s="90"/>
      <c r="AM38" s="90"/>
      <c r="AN38" s="90"/>
      <c r="AO38" s="93"/>
      <c r="AP38" s="176">
        <v>32</v>
      </c>
      <c r="AQ38" s="177"/>
      <c r="AR38" s="186"/>
    </row>
    <row r="39" spans="1:44" s="289" customFormat="1" ht="12.75" customHeight="1" thickBot="1">
      <c r="A39" s="184" t="s">
        <v>30</v>
      </c>
      <c r="B39" s="371" t="s">
        <v>298</v>
      </c>
      <c r="C39" s="281" t="s">
        <v>177</v>
      </c>
      <c r="D39" s="281" t="s">
        <v>144</v>
      </c>
      <c r="E39" s="282">
        <f t="shared" si="4"/>
        <v>2</v>
      </c>
      <c r="F39" s="282">
        <f t="shared" si="5"/>
        <v>2</v>
      </c>
      <c r="G39" s="89"/>
      <c r="H39" s="90"/>
      <c r="I39" s="90"/>
      <c r="J39" s="90"/>
      <c r="K39" s="91"/>
      <c r="L39" s="92"/>
      <c r="M39" s="90"/>
      <c r="N39" s="90"/>
      <c r="O39" s="90"/>
      <c r="P39" s="93"/>
      <c r="Q39" s="89"/>
      <c r="R39" s="90"/>
      <c r="S39" s="90"/>
      <c r="T39" s="90"/>
      <c r="U39" s="91"/>
      <c r="V39" s="92"/>
      <c r="W39" s="90"/>
      <c r="X39" s="90"/>
      <c r="Y39" s="90"/>
      <c r="Z39" s="93"/>
      <c r="AA39" s="89"/>
      <c r="AB39" s="90"/>
      <c r="AC39" s="90"/>
      <c r="AD39" s="90"/>
      <c r="AE39" s="91"/>
      <c r="AF39" s="92">
        <v>2</v>
      </c>
      <c r="AG39" s="90">
        <v>0</v>
      </c>
      <c r="AH39" s="90">
        <v>0</v>
      </c>
      <c r="AI39" s="90" t="s">
        <v>352</v>
      </c>
      <c r="AJ39" s="91">
        <v>2</v>
      </c>
      <c r="AK39" s="92"/>
      <c r="AL39" s="90"/>
      <c r="AM39" s="90"/>
      <c r="AN39" s="90"/>
      <c r="AO39" s="93"/>
      <c r="AP39" s="176"/>
      <c r="AQ39" s="177"/>
      <c r="AR39" s="186"/>
    </row>
    <row r="40" spans="1:44" s="289" customFormat="1" ht="12.75" customHeight="1" thickBot="1">
      <c r="A40" s="184" t="s">
        <v>31</v>
      </c>
      <c r="B40" s="371" t="s">
        <v>299</v>
      </c>
      <c r="C40" s="281" t="s">
        <v>178</v>
      </c>
      <c r="D40" s="281" t="s">
        <v>273</v>
      </c>
      <c r="E40" s="282">
        <f t="shared" si="4"/>
        <v>2</v>
      </c>
      <c r="F40" s="282">
        <f t="shared" si="5"/>
        <v>2</v>
      </c>
      <c r="G40" s="89"/>
      <c r="H40" s="90"/>
      <c r="I40" s="90"/>
      <c r="J40" s="90"/>
      <c r="K40" s="91"/>
      <c r="L40" s="92"/>
      <c r="M40" s="90"/>
      <c r="N40" s="90"/>
      <c r="O40" s="90"/>
      <c r="P40" s="93"/>
      <c r="Q40" s="89"/>
      <c r="R40" s="90"/>
      <c r="S40" s="90"/>
      <c r="T40" s="90"/>
      <c r="U40" s="91"/>
      <c r="V40" s="92"/>
      <c r="W40" s="90"/>
      <c r="X40" s="90"/>
      <c r="Y40" s="90"/>
      <c r="Z40" s="93"/>
      <c r="AA40" s="92">
        <v>2</v>
      </c>
      <c r="AB40" s="90">
        <v>0</v>
      </c>
      <c r="AC40" s="90">
        <v>0</v>
      </c>
      <c r="AD40" s="90" t="s">
        <v>352</v>
      </c>
      <c r="AE40" s="91">
        <v>2</v>
      </c>
      <c r="AF40" s="92"/>
      <c r="AG40" s="90"/>
      <c r="AH40" s="90"/>
      <c r="AI40" s="90"/>
      <c r="AJ40" s="93"/>
      <c r="AK40" s="92"/>
      <c r="AL40" s="90"/>
      <c r="AM40" s="90"/>
      <c r="AN40" s="90"/>
      <c r="AO40" s="93"/>
      <c r="AP40" s="200"/>
      <c r="AQ40" s="290"/>
      <c r="AR40" s="201"/>
    </row>
    <row r="41" spans="1:44" s="17" customFormat="1" ht="12.75" customHeight="1" hidden="1" thickBot="1">
      <c r="A41" s="80" t="s">
        <v>39</v>
      </c>
      <c r="B41" s="95"/>
      <c r="C41" s="95"/>
      <c r="D41" s="6"/>
      <c r="E41" s="7">
        <f t="shared" si="4"/>
        <v>0</v>
      </c>
      <c r="F41" s="7">
        <f t="shared" si="5"/>
        <v>0</v>
      </c>
      <c r="G41" s="70"/>
      <c r="H41" s="71"/>
      <c r="I41" s="71"/>
      <c r="J41" s="71"/>
      <c r="K41" s="72"/>
      <c r="L41" s="73"/>
      <c r="M41" s="71"/>
      <c r="N41" s="71"/>
      <c r="O41" s="71"/>
      <c r="P41" s="74"/>
      <c r="Q41" s="70"/>
      <c r="R41" s="71"/>
      <c r="S41" s="71"/>
      <c r="T41" s="71"/>
      <c r="U41" s="72"/>
      <c r="V41" s="73"/>
      <c r="W41" s="71"/>
      <c r="X41" s="71"/>
      <c r="Y41" s="71"/>
      <c r="Z41" s="74"/>
      <c r="AA41" s="70"/>
      <c r="AB41" s="71"/>
      <c r="AC41" s="71"/>
      <c r="AD41" s="71"/>
      <c r="AE41" s="72"/>
      <c r="AF41" s="73"/>
      <c r="AG41" s="71"/>
      <c r="AH41" s="71"/>
      <c r="AI41" s="71"/>
      <c r="AJ41" s="74"/>
      <c r="AK41" s="73"/>
      <c r="AL41" s="71"/>
      <c r="AM41" s="71"/>
      <c r="AN41" s="71"/>
      <c r="AO41" s="74"/>
      <c r="AP41" s="75"/>
      <c r="AQ41" s="76"/>
      <c r="AR41" s="77"/>
    </row>
    <row r="42" spans="1:44" s="17" customFormat="1" ht="12.75" customHeight="1" hidden="1" thickBot="1">
      <c r="A42" s="80" t="s">
        <v>40</v>
      </c>
      <c r="B42" s="95"/>
      <c r="C42" s="95"/>
      <c r="D42" s="6"/>
      <c r="E42" s="7">
        <f t="shared" si="4"/>
        <v>0</v>
      </c>
      <c r="F42" s="7">
        <f t="shared" si="5"/>
        <v>0</v>
      </c>
      <c r="G42" s="70"/>
      <c r="H42" s="71"/>
      <c r="I42" s="71"/>
      <c r="J42" s="71"/>
      <c r="K42" s="72"/>
      <c r="L42" s="73"/>
      <c r="M42" s="71"/>
      <c r="N42" s="71"/>
      <c r="O42" s="71"/>
      <c r="P42" s="74"/>
      <c r="Q42" s="70"/>
      <c r="R42" s="71"/>
      <c r="S42" s="71"/>
      <c r="T42" s="71"/>
      <c r="U42" s="72"/>
      <c r="V42" s="73"/>
      <c r="W42" s="71"/>
      <c r="X42" s="71"/>
      <c r="Y42" s="71"/>
      <c r="Z42" s="74"/>
      <c r="AA42" s="70"/>
      <c r="AB42" s="71"/>
      <c r="AC42" s="71"/>
      <c r="AD42" s="71"/>
      <c r="AE42" s="72"/>
      <c r="AF42" s="73"/>
      <c r="AG42" s="71"/>
      <c r="AH42" s="71"/>
      <c r="AI42" s="71"/>
      <c r="AJ42" s="74"/>
      <c r="AK42" s="73"/>
      <c r="AL42" s="71"/>
      <c r="AM42" s="71"/>
      <c r="AN42" s="71"/>
      <c r="AO42" s="74"/>
      <c r="AP42" s="75"/>
      <c r="AQ42" s="76"/>
      <c r="AR42" s="77"/>
    </row>
    <row r="43" spans="1:44" s="17" customFormat="1" ht="12.75" customHeight="1" hidden="1" thickBot="1">
      <c r="A43" s="80" t="s">
        <v>41</v>
      </c>
      <c r="B43" s="95"/>
      <c r="C43" s="95"/>
      <c r="D43" s="6"/>
      <c r="E43" s="7">
        <f t="shared" si="4"/>
        <v>0</v>
      </c>
      <c r="F43" s="7">
        <f t="shared" si="5"/>
        <v>0</v>
      </c>
      <c r="G43" s="70"/>
      <c r="H43" s="71"/>
      <c r="I43" s="71"/>
      <c r="J43" s="71"/>
      <c r="K43" s="72"/>
      <c r="L43" s="73"/>
      <c r="M43" s="71"/>
      <c r="N43" s="71"/>
      <c r="O43" s="71"/>
      <c r="P43" s="74"/>
      <c r="Q43" s="70"/>
      <c r="R43" s="71"/>
      <c r="S43" s="71"/>
      <c r="T43" s="71"/>
      <c r="U43" s="72"/>
      <c r="V43" s="73"/>
      <c r="W43" s="71"/>
      <c r="X43" s="71"/>
      <c r="Y43" s="71"/>
      <c r="Z43" s="74"/>
      <c r="AA43" s="70"/>
      <c r="AB43" s="71"/>
      <c r="AC43" s="71"/>
      <c r="AD43" s="71"/>
      <c r="AE43" s="72"/>
      <c r="AF43" s="73"/>
      <c r="AG43" s="71"/>
      <c r="AH43" s="71"/>
      <c r="AI43" s="71"/>
      <c r="AJ43" s="74"/>
      <c r="AK43" s="73"/>
      <c r="AL43" s="71"/>
      <c r="AM43" s="71"/>
      <c r="AN43" s="71"/>
      <c r="AO43" s="74"/>
      <c r="AP43" s="75"/>
      <c r="AQ43" s="76"/>
      <c r="AR43" s="77"/>
    </row>
    <row r="44" spans="1:44" s="17" customFormat="1" ht="12.75" customHeight="1" hidden="1" thickBot="1">
      <c r="A44" s="80" t="s">
        <v>42</v>
      </c>
      <c r="B44" s="95"/>
      <c r="C44" s="95"/>
      <c r="D44" s="6"/>
      <c r="E44" s="7">
        <f t="shared" si="4"/>
        <v>0</v>
      </c>
      <c r="F44" s="7">
        <f t="shared" si="5"/>
        <v>0</v>
      </c>
      <c r="G44" s="70"/>
      <c r="H44" s="71"/>
      <c r="I44" s="71"/>
      <c r="J44" s="71"/>
      <c r="K44" s="72"/>
      <c r="L44" s="73"/>
      <c r="M44" s="71"/>
      <c r="N44" s="71"/>
      <c r="O44" s="71"/>
      <c r="P44" s="74"/>
      <c r="Q44" s="70"/>
      <c r="R44" s="71"/>
      <c r="S44" s="71"/>
      <c r="T44" s="71"/>
      <c r="U44" s="72"/>
      <c r="V44" s="73"/>
      <c r="W44" s="71"/>
      <c r="X44" s="71"/>
      <c r="Y44" s="71"/>
      <c r="Z44" s="74"/>
      <c r="AA44" s="70"/>
      <c r="AB44" s="71"/>
      <c r="AC44" s="71"/>
      <c r="AD44" s="71"/>
      <c r="AE44" s="72"/>
      <c r="AF44" s="73"/>
      <c r="AG44" s="71"/>
      <c r="AH44" s="71"/>
      <c r="AI44" s="71"/>
      <c r="AJ44" s="74"/>
      <c r="AK44" s="73"/>
      <c r="AL44" s="71"/>
      <c r="AM44" s="71"/>
      <c r="AN44" s="71"/>
      <c r="AO44" s="74"/>
      <c r="AP44" s="75"/>
      <c r="AQ44" s="76"/>
      <c r="AR44" s="77"/>
    </row>
    <row r="45" spans="1:44" s="17" customFormat="1" ht="12.75" customHeight="1" hidden="1" thickBot="1">
      <c r="A45" s="80" t="s">
        <v>43</v>
      </c>
      <c r="B45" s="95"/>
      <c r="C45" s="95"/>
      <c r="D45" s="6"/>
      <c r="E45" s="7">
        <f t="shared" si="4"/>
        <v>0</v>
      </c>
      <c r="F45" s="7">
        <f t="shared" si="5"/>
        <v>0</v>
      </c>
      <c r="G45" s="70"/>
      <c r="H45" s="71"/>
      <c r="I45" s="71"/>
      <c r="J45" s="71"/>
      <c r="K45" s="72"/>
      <c r="L45" s="73"/>
      <c r="M45" s="71"/>
      <c r="N45" s="71"/>
      <c r="O45" s="71"/>
      <c r="P45" s="74"/>
      <c r="Q45" s="70"/>
      <c r="R45" s="71"/>
      <c r="S45" s="71"/>
      <c r="T45" s="71"/>
      <c r="U45" s="72"/>
      <c r="V45" s="73"/>
      <c r="W45" s="71"/>
      <c r="X45" s="71"/>
      <c r="Y45" s="71"/>
      <c r="Z45" s="74"/>
      <c r="AA45" s="70"/>
      <c r="AB45" s="71"/>
      <c r="AC45" s="71"/>
      <c r="AD45" s="71"/>
      <c r="AE45" s="72"/>
      <c r="AF45" s="73"/>
      <c r="AG45" s="71"/>
      <c r="AH45" s="71"/>
      <c r="AI45" s="71"/>
      <c r="AJ45" s="74"/>
      <c r="AK45" s="73"/>
      <c r="AL45" s="71"/>
      <c r="AM45" s="71"/>
      <c r="AN45" s="71"/>
      <c r="AO45" s="74"/>
      <c r="AP45" s="75"/>
      <c r="AQ45" s="76"/>
      <c r="AR45" s="77"/>
    </row>
    <row r="46" spans="1:44" s="17" customFormat="1" ht="12.75" customHeight="1" hidden="1" thickBot="1">
      <c r="A46" s="80" t="s">
        <v>44</v>
      </c>
      <c r="B46" s="95"/>
      <c r="C46" s="95"/>
      <c r="D46" s="6"/>
      <c r="E46" s="7">
        <f t="shared" si="4"/>
        <v>0</v>
      </c>
      <c r="F46" s="7">
        <f t="shared" si="5"/>
        <v>0</v>
      </c>
      <c r="G46" s="70"/>
      <c r="H46" s="71"/>
      <c r="I46" s="71"/>
      <c r="J46" s="71"/>
      <c r="K46" s="72"/>
      <c r="L46" s="73"/>
      <c r="M46" s="71"/>
      <c r="N46" s="71"/>
      <c r="O46" s="71"/>
      <c r="P46" s="74"/>
      <c r="Q46" s="70"/>
      <c r="R46" s="71"/>
      <c r="S46" s="71"/>
      <c r="T46" s="71"/>
      <c r="U46" s="72"/>
      <c r="V46" s="73"/>
      <c r="W46" s="71"/>
      <c r="X46" s="71"/>
      <c r="Y46" s="71"/>
      <c r="Z46" s="74"/>
      <c r="AA46" s="70"/>
      <c r="AB46" s="71"/>
      <c r="AC46" s="71"/>
      <c r="AD46" s="71"/>
      <c r="AE46" s="72"/>
      <c r="AF46" s="73"/>
      <c r="AG46" s="71"/>
      <c r="AH46" s="71"/>
      <c r="AI46" s="71"/>
      <c r="AJ46" s="74"/>
      <c r="AK46" s="73"/>
      <c r="AL46" s="71"/>
      <c r="AM46" s="71"/>
      <c r="AN46" s="71"/>
      <c r="AO46" s="74"/>
      <c r="AP46" s="75"/>
      <c r="AQ46" s="76"/>
      <c r="AR46" s="77"/>
    </row>
    <row r="47" spans="1:44" s="17" customFormat="1" ht="12.75" customHeight="1" hidden="1" thickBot="1">
      <c r="A47" s="80" t="s">
        <v>45</v>
      </c>
      <c r="B47" s="95"/>
      <c r="C47" s="95"/>
      <c r="D47" s="6"/>
      <c r="E47" s="7">
        <f t="shared" si="4"/>
        <v>0</v>
      </c>
      <c r="F47" s="7">
        <f t="shared" si="5"/>
        <v>0</v>
      </c>
      <c r="G47" s="70"/>
      <c r="H47" s="71"/>
      <c r="I47" s="71"/>
      <c r="J47" s="71"/>
      <c r="K47" s="72"/>
      <c r="L47" s="73"/>
      <c r="M47" s="71"/>
      <c r="N47" s="71"/>
      <c r="O47" s="71"/>
      <c r="P47" s="74"/>
      <c r="Q47" s="70"/>
      <c r="R47" s="71"/>
      <c r="S47" s="71"/>
      <c r="T47" s="71"/>
      <c r="U47" s="72"/>
      <c r="V47" s="73"/>
      <c r="W47" s="71"/>
      <c r="X47" s="71"/>
      <c r="Y47" s="71"/>
      <c r="Z47" s="74"/>
      <c r="AA47" s="70"/>
      <c r="AB47" s="71"/>
      <c r="AC47" s="71"/>
      <c r="AD47" s="71"/>
      <c r="AE47" s="72"/>
      <c r="AF47" s="73"/>
      <c r="AG47" s="71"/>
      <c r="AH47" s="71"/>
      <c r="AI47" s="71"/>
      <c r="AJ47" s="74"/>
      <c r="AK47" s="73"/>
      <c r="AL47" s="71"/>
      <c r="AM47" s="71"/>
      <c r="AN47" s="71"/>
      <c r="AO47" s="74"/>
      <c r="AP47" s="75"/>
      <c r="AQ47" s="76"/>
      <c r="AR47" s="77"/>
    </row>
    <row r="48" spans="1:44" s="17" customFormat="1" ht="12.75" customHeight="1" thickBot="1">
      <c r="A48" s="431" t="s">
        <v>222</v>
      </c>
      <c r="B48" s="432"/>
      <c r="C48" s="432"/>
      <c r="D48" s="432"/>
      <c r="E48" s="9">
        <f aca="true" t="shared" si="6" ref="E48:AO48">SUM(E49:E75)</f>
        <v>56</v>
      </c>
      <c r="F48" s="10">
        <f t="shared" si="6"/>
        <v>75</v>
      </c>
      <c r="G48" s="56">
        <f t="shared" si="6"/>
        <v>6</v>
      </c>
      <c r="H48" s="57">
        <f t="shared" si="6"/>
        <v>0</v>
      </c>
      <c r="I48" s="57">
        <f t="shared" si="6"/>
        <v>3</v>
      </c>
      <c r="J48" s="57">
        <f t="shared" si="6"/>
        <v>0</v>
      </c>
      <c r="K48" s="58">
        <f t="shared" si="6"/>
        <v>12</v>
      </c>
      <c r="L48" s="59">
        <f t="shared" si="6"/>
        <v>7</v>
      </c>
      <c r="M48" s="57">
        <f t="shared" si="6"/>
        <v>0</v>
      </c>
      <c r="N48" s="57">
        <f t="shared" si="6"/>
        <v>4</v>
      </c>
      <c r="O48" s="57">
        <f t="shared" si="6"/>
        <v>0</v>
      </c>
      <c r="P48" s="60">
        <f t="shared" si="6"/>
        <v>15</v>
      </c>
      <c r="Q48" s="56">
        <f t="shared" si="6"/>
        <v>7</v>
      </c>
      <c r="R48" s="57">
        <f t="shared" si="6"/>
        <v>1</v>
      </c>
      <c r="S48" s="57">
        <f t="shared" si="6"/>
        <v>10</v>
      </c>
      <c r="T48" s="57">
        <f t="shared" si="6"/>
        <v>0</v>
      </c>
      <c r="U48" s="58">
        <f t="shared" si="6"/>
        <v>22</v>
      </c>
      <c r="V48" s="59">
        <f t="shared" si="6"/>
        <v>3</v>
      </c>
      <c r="W48" s="57">
        <f t="shared" si="6"/>
        <v>0</v>
      </c>
      <c r="X48" s="57">
        <f t="shared" si="6"/>
        <v>4</v>
      </c>
      <c r="Y48" s="57">
        <f t="shared" si="6"/>
        <v>0</v>
      </c>
      <c r="Z48" s="60">
        <f t="shared" si="6"/>
        <v>9</v>
      </c>
      <c r="AA48" s="56">
        <f t="shared" si="6"/>
        <v>4</v>
      </c>
      <c r="AB48" s="57">
        <f t="shared" si="6"/>
        <v>0</v>
      </c>
      <c r="AC48" s="57">
        <f t="shared" si="6"/>
        <v>1</v>
      </c>
      <c r="AD48" s="57">
        <f t="shared" si="6"/>
        <v>0</v>
      </c>
      <c r="AE48" s="58">
        <f t="shared" si="6"/>
        <v>9</v>
      </c>
      <c r="AF48" s="59">
        <f t="shared" si="6"/>
        <v>0</v>
      </c>
      <c r="AG48" s="57">
        <f t="shared" si="6"/>
        <v>2</v>
      </c>
      <c r="AH48" s="57">
        <f t="shared" si="6"/>
        <v>0</v>
      </c>
      <c r="AI48" s="57">
        <f t="shared" si="6"/>
        <v>0</v>
      </c>
      <c r="AJ48" s="60">
        <f t="shared" si="6"/>
        <v>3</v>
      </c>
      <c r="AK48" s="59">
        <f t="shared" si="6"/>
        <v>2</v>
      </c>
      <c r="AL48" s="57">
        <f t="shared" si="6"/>
        <v>2</v>
      </c>
      <c r="AM48" s="57">
        <f t="shared" si="6"/>
        <v>0</v>
      </c>
      <c r="AN48" s="57">
        <f t="shared" si="6"/>
        <v>0</v>
      </c>
      <c r="AO48" s="60">
        <f t="shared" si="6"/>
        <v>5</v>
      </c>
      <c r="AP48" s="56"/>
      <c r="AQ48" s="57"/>
      <c r="AR48" s="61"/>
    </row>
    <row r="49" spans="1:44" s="17" customFormat="1" ht="12.75" customHeight="1" thickBot="1">
      <c r="A49" s="62" t="s">
        <v>32</v>
      </c>
      <c r="B49" s="371" t="s">
        <v>300</v>
      </c>
      <c r="C49" s="6" t="s">
        <v>280</v>
      </c>
      <c r="D49" s="6" t="s">
        <v>274</v>
      </c>
      <c r="E49" s="7">
        <f aca="true" t="shared" si="7" ref="E49:E75">SUM(G49:AO49)-F49</f>
        <v>2</v>
      </c>
      <c r="F49" s="7">
        <f aca="true" t="shared" si="8" ref="F49:F75">K49+P49+U49+Z49+AE49+AJ49+AO49</f>
        <v>3</v>
      </c>
      <c r="G49" s="63">
        <v>2</v>
      </c>
      <c r="H49" s="64">
        <v>0</v>
      </c>
      <c r="I49" s="64">
        <v>0</v>
      </c>
      <c r="J49" s="64" t="s">
        <v>84</v>
      </c>
      <c r="K49" s="65">
        <v>3</v>
      </c>
      <c r="L49" s="66"/>
      <c r="M49" s="64"/>
      <c r="N49" s="64"/>
      <c r="O49" s="64"/>
      <c r="P49" s="68"/>
      <c r="Q49" s="81"/>
      <c r="R49" s="82"/>
      <c r="S49" s="82"/>
      <c r="T49" s="82"/>
      <c r="U49" s="83"/>
      <c r="V49" s="84"/>
      <c r="W49" s="82"/>
      <c r="X49" s="82"/>
      <c r="Y49" s="82"/>
      <c r="Z49" s="85"/>
      <c r="AA49" s="81"/>
      <c r="AB49" s="82"/>
      <c r="AC49" s="82"/>
      <c r="AD49" s="82"/>
      <c r="AE49" s="83"/>
      <c r="AF49" s="66"/>
      <c r="AG49" s="64"/>
      <c r="AH49" s="64"/>
      <c r="AI49" s="64"/>
      <c r="AJ49" s="68"/>
      <c r="AK49" s="66"/>
      <c r="AL49" s="64"/>
      <c r="AM49" s="64"/>
      <c r="AN49" s="64"/>
      <c r="AO49" s="68"/>
      <c r="AP49" s="86"/>
      <c r="AQ49" s="87"/>
      <c r="AR49" s="88"/>
    </row>
    <row r="50" spans="1:44" s="17" customFormat="1" ht="12.75" customHeight="1" thickBot="1">
      <c r="A50" s="62" t="s">
        <v>33</v>
      </c>
      <c r="B50" s="371" t="s">
        <v>301</v>
      </c>
      <c r="C50" s="6" t="s">
        <v>281</v>
      </c>
      <c r="D50" s="6" t="s">
        <v>275</v>
      </c>
      <c r="E50" s="7">
        <f t="shared" si="7"/>
        <v>2</v>
      </c>
      <c r="F50" s="7">
        <f t="shared" si="8"/>
        <v>3</v>
      </c>
      <c r="G50" s="63"/>
      <c r="H50" s="82"/>
      <c r="I50" s="82"/>
      <c r="J50" s="82"/>
      <c r="K50" s="83"/>
      <c r="L50" s="84">
        <v>2</v>
      </c>
      <c r="M50" s="82">
        <v>0</v>
      </c>
      <c r="N50" s="82">
        <v>0</v>
      </c>
      <c r="O50" s="82" t="s">
        <v>84</v>
      </c>
      <c r="P50" s="85">
        <v>3</v>
      </c>
      <c r="Q50" s="81"/>
      <c r="R50" s="82"/>
      <c r="S50" s="82"/>
      <c r="T50" s="82"/>
      <c r="U50" s="83"/>
      <c r="V50" s="84"/>
      <c r="W50" s="82"/>
      <c r="X50" s="82"/>
      <c r="Y50" s="82"/>
      <c r="Z50" s="85"/>
      <c r="AA50" s="81"/>
      <c r="AB50" s="82"/>
      <c r="AC50" s="82"/>
      <c r="AD50" s="82"/>
      <c r="AE50" s="83"/>
      <c r="AF50" s="84"/>
      <c r="AG50" s="82"/>
      <c r="AH50" s="82"/>
      <c r="AI50" s="82"/>
      <c r="AJ50" s="85"/>
      <c r="AK50" s="84"/>
      <c r="AL50" s="82"/>
      <c r="AM50" s="82"/>
      <c r="AN50" s="82"/>
      <c r="AO50" s="85"/>
      <c r="AP50" s="174">
        <v>20</v>
      </c>
      <c r="AQ50" s="175"/>
      <c r="AR50" s="88"/>
    </row>
    <row r="51" spans="1:44" s="17" customFormat="1" ht="12.75" customHeight="1" thickBot="1">
      <c r="A51" s="62" t="s">
        <v>34</v>
      </c>
      <c r="B51" s="371" t="s">
        <v>354</v>
      </c>
      <c r="C51" s="6" t="s">
        <v>282</v>
      </c>
      <c r="D51" s="6" t="s">
        <v>276</v>
      </c>
      <c r="E51" s="7">
        <f t="shared" si="7"/>
        <v>2</v>
      </c>
      <c r="F51" s="7">
        <f t="shared" si="8"/>
        <v>2</v>
      </c>
      <c r="G51" s="70"/>
      <c r="H51" s="90"/>
      <c r="I51" s="90"/>
      <c r="J51" s="90"/>
      <c r="K51" s="91"/>
      <c r="L51" s="92"/>
      <c r="M51" s="90"/>
      <c r="N51" s="90"/>
      <c r="O51" s="90"/>
      <c r="P51" s="93"/>
      <c r="Q51" s="92">
        <v>0</v>
      </c>
      <c r="R51" s="90">
        <v>0</v>
      </c>
      <c r="S51" s="90">
        <v>2</v>
      </c>
      <c r="T51" s="90" t="s">
        <v>352</v>
      </c>
      <c r="U51" s="93">
        <v>2</v>
      </c>
      <c r="V51" s="92"/>
      <c r="W51" s="90"/>
      <c r="X51" s="90"/>
      <c r="Y51" s="90"/>
      <c r="Z51" s="93"/>
      <c r="AA51" s="89"/>
      <c r="AB51" s="90"/>
      <c r="AC51" s="90"/>
      <c r="AD51" s="90"/>
      <c r="AE51" s="91"/>
      <c r="AF51" s="92"/>
      <c r="AG51" s="90"/>
      <c r="AH51" s="90"/>
      <c r="AI51" s="90"/>
      <c r="AJ51" s="93"/>
      <c r="AK51" s="92"/>
      <c r="AL51" s="90"/>
      <c r="AM51" s="90"/>
      <c r="AN51" s="90"/>
      <c r="AO51" s="93"/>
      <c r="AP51" s="176">
        <v>20</v>
      </c>
      <c r="AQ51" s="177"/>
      <c r="AR51" s="77"/>
    </row>
    <row r="52" spans="1:44" s="17" customFormat="1" ht="12.75" customHeight="1" thickBot="1">
      <c r="A52" s="62" t="s">
        <v>35</v>
      </c>
      <c r="B52" s="371" t="s">
        <v>302</v>
      </c>
      <c r="C52" s="6" t="s">
        <v>179</v>
      </c>
      <c r="D52" s="6" t="s">
        <v>136</v>
      </c>
      <c r="E52" s="7">
        <f t="shared" si="7"/>
        <v>3</v>
      </c>
      <c r="F52" s="7">
        <f t="shared" si="8"/>
        <v>4</v>
      </c>
      <c r="G52" s="70">
        <v>2</v>
      </c>
      <c r="H52" s="90">
        <v>0</v>
      </c>
      <c r="I52" s="90">
        <v>1</v>
      </c>
      <c r="J52" s="90" t="s">
        <v>84</v>
      </c>
      <c r="K52" s="91">
        <v>4</v>
      </c>
      <c r="L52" s="92"/>
      <c r="M52" s="90"/>
      <c r="N52" s="90"/>
      <c r="O52" s="90"/>
      <c r="P52" s="93"/>
      <c r="Q52" s="89"/>
      <c r="R52" s="90"/>
      <c r="S52" s="90"/>
      <c r="T52" s="90"/>
      <c r="U52" s="91"/>
      <c r="V52" s="92"/>
      <c r="W52" s="90"/>
      <c r="X52" s="90"/>
      <c r="Y52" s="90"/>
      <c r="Z52" s="93"/>
      <c r="AA52" s="89"/>
      <c r="AB52" s="90"/>
      <c r="AC52" s="90"/>
      <c r="AD52" s="90"/>
      <c r="AE52" s="91"/>
      <c r="AF52" s="92"/>
      <c r="AG52" s="90"/>
      <c r="AH52" s="90"/>
      <c r="AI52" s="90"/>
      <c r="AJ52" s="93"/>
      <c r="AK52" s="92"/>
      <c r="AL52" s="90"/>
      <c r="AM52" s="90"/>
      <c r="AN52" s="90"/>
      <c r="AO52" s="93"/>
      <c r="AP52" s="176"/>
      <c r="AQ52" s="177"/>
      <c r="AR52" s="77"/>
    </row>
    <row r="53" spans="1:44" s="17" customFormat="1" ht="12.75" customHeight="1" thickBot="1">
      <c r="A53" s="62" t="s">
        <v>36</v>
      </c>
      <c r="B53" s="371" t="s">
        <v>303</v>
      </c>
      <c r="C53" s="6" t="s">
        <v>180</v>
      </c>
      <c r="D53" s="6" t="s">
        <v>137</v>
      </c>
      <c r="E53" s="7">
        <f t="shared" si="7"/>
        <v>3</v>
      </c>
      <c r="F53" s="7">
        <f t="shared" si="8"/>
        <v>4</v>
      </c>
      <c r="G53" s="70"/>
      <c r="H53" s="90"/>
      <c r="I53" s="90"/>
      <c r="J53" s="90"/>
      <c r="K53" s="91"/>
      <c r="L53" s="92">
        <v>2</v>
      </c>
      <c r="M53" s="90">
        <v>0</v>
      </c>
      <c r="N53" s="90">
        <v>1</v>
      </c>
      <c r="O53" s="90" t="s">
        <v>352</v>
      </c>
      <c r="P53" s="93">
        <v>4</v>
      </c>
      <c r="Q53" s="89"/>
      <c r="R53" s="90"/>
      <c r="S53" s="90"/>
      <c r="T53" s="90"/>
      <c r="U53" s="91"/>
      <c r="V53" s="92"/>
      <c r="W53" s="90"/>
      <c r="X53" s="90"/>
      <c r="Y53" s="90"/>
      <c r="Z53" s="93"/>
      <c r="AA53" s="89"/>
      <c r="AB53" s="90"/>
      <c r="AC53" s="90"/>
      <c r="AD53" s="90"/>
      <c r="AE53" s="91"/>
      <c r="AF53" s="92"/>
      <c r="AG53" s="90"/>
      <c r="AH53" s="90"/>
      <c r="AI53" s="90"/>
      <c r="AJ53" s="93"/>
      <c r="AK53" s="92"/>
      <c r="AL53" s="90"/>
      <c r="AM53" s="90"/>
      <c r="AN53" s="90"/>
      <c r="AO53" s="93"/>
      <c r="AP53" s="176">
        <v>23</v>
      </c>
      <c r="AQ53" s="177"/>
      <c r="AR53" s="77"/>
    </row>
    <row r="54" spans="1:44" s="229" customFormat="1" ht="12.75" customHeight="1" thickBot="1">
      <c r="A54" s="239" t="s">
        <v>37</v>
      </c>
      <c r="B54" s="374" t="s">
        <v>338</v>
      </c>
      <c r="C54" s="219" t="s">
        <v>181</v>
      </c>
      <c r="D54" s="219" t="s">
        <v>138</v>
      </c>
      <c r="E54" s="220">
        <f t="shared" si="7"/>
        <v>4</v>
      </c>
      <c r="F54" s="220">
        <f t="shared" si="8"/>
        <v>5</v>
      </c>
      <c r="G54" s="221"/>
      <c r="H54" s="222"/>
      <c r="I54" s="222"/>
      <c r="J54" s="222"/>
      <c r="K54" s="225"/>
      <c r="L54" s="224"/>
      <c r="M54" s="222"/>
      <c r="N54" s="222"/>
      <c r="O54" s="222"/>
      <c r="P54" s="223"/>
      <c r="Q54" s="221">
        <v>2</v>
      </c>
      <c r="R54" s="222">
        <v>0</v>
      </c>
      <c r="S54" s="222">
        <v>2</v>
      </c>
      <c r="T54" s="222" t="s">
        <v>84</v>
      </c>
      <c r="U54" s="225">
        <v>5</v>
      </c>
      <c r="V54" s="224"/>
      <c r="W54" s="222"/>
      <c r="X54" s="222"/>
      <c r="Y54" s="222"/>
      <c r="Z54" s="223"/>
      <c r="AA54" s="221"/>
      <c r="AB54" s="222"/>
      <c r="AC54" s="222"/>
      <c r="AD54" s="222"/>
      <c r="AE54" s="225"/>
      <c r="AF54" s="224"/>
      <c r="AG54" s="222"/>
      <c r="AH54" s="222"/>
      <c r="AI54" s="222"/>
      <c r="AJ54" s="223"/>
      <c r="AK54" s="224"/>
      <c r="AL54" s="222"/>
      <c r="AM54" s="222"/>
      <c r="AN54" s="222"/>
      <c r="AO54" s="223"/>
      <c r="AP54" s="226">
        <v>24</v>
      </c>
      <c r="AQ54" s="228"/>
      <c r="AR54" s="218"/>
    </row>
    <row r="55" spans="1:44" s="40" customFormat="1" ht="13.5" thickBot="1">
      <c r="A55" s="5" t="s">
        <v>38</v>
      </c>
      <c r="B55" s="384" t="s">
        <v>349</v>
      </c>
      <c r="C55" s="6" t="s">
        <v>182</v>
      </c>
      <c r="D55" s="6" t="s">
        <v>88</v>
      </c>
      <c r="E55" s="7">
        <f t="shared" si="7"/>
        <v>2</v>
      </c>
      <c r="F55" s="7">
        <f t="shared" si="8"/>
        <v>2</v>
      </c>
      <c r="G55" s="41"/>
      <c r="H55" s="49"/>
      <c r="I55" s="49"/>
      <c r="J55" s="49"/>
      <c r="K55" s="55"/>
      <c r="L55" s="48"/>
      <c r="M55" s="49"/>
      <c r="N55" s="49"/>
      <c r="O55" s="49"/>
      <c r="P55" s="50"/>
      <c r="Q55" s="54">
        <v>0</v>
      </c>
      <c r="R55" s="49">
        <v>0</v>
      </c>
      <c r="S55" s="49">
        <v>2</v>
      </c>
      <c r="T55" s="49" t="s">
        <v>352</v>
      </c>
      <c r="U55" s="55">
        <v>2</v>
      </c>
      <c r="V55" s="48"/>
      <c r="W55" s="49"/>
      <c r="X55" s="49"/>
      <c r="Y55" s="49"/>
      <c r="Z55" s="50"/>
      <c r="AA55" s="54"/>
      <c r="AB55" s="49"/>
      <c r="AC55" s="49"/>
      <c r="AD55" s="49"/>
      <c r="AE55" s="55"/>
      <c r="AF55" s="48"/>
      <c r="AG55" s="49"/>
      <c r="AH55" s="49"/>
      <c r="AI55" s="49"/>
      <c r="AJ55" s="50"/>
      <c r="AK55" s="48"/>
      <c r="AL55" s="49"/>
      <c r="AM55" s="49"/>
      <c r="AN55" s="49"/>
      <c r="AO55" s="50"/>
      <c r="AP55" s="171">
        <v>21</v>
      </c>
      <c r="AQ55" s="52"/>
      <c r="AR55" s="47"/>
    </row>
    <row r="56" spans="1:44" s="229" customFormat="1" ht="12.75" customHeight="1" thickBot="1">
      <c r="A56" s="239" t="s">
        <v>39</v>
      </c>
      <c r="B56" s="374" t="s">
        <v>339</v>
      </c>
      <c r="C56" s="219" t="s">
        <v>183</v>
      </c>
      <c r="D56" s="219" t="s">
        <v>126</v>
      </c>
      <c r="E56" s="220">
        <f t="shared" si="7"/>
        <v>4</v>
      </c>
      <c r="F56" s="220">
        <f t="shared" si="8"/>
        <v>5</v>
      </c>
      <c r="G56" s="221">
        <v>2</v>
      </c>
      <c r="H56" s="222">
        <v>0</v>
      </c>
      <c r="I56" s="222">
        <v>2</v>
      </c>
      <c r="J56" s="222" t="s">
        <v>352</v>
      </c>
      <c r="K56" s="225">
        <v>5</v>
      </c>
      <c r="L56" s="224"/>
      <c r="M56" s="222"/>
      <c r="N56" s="222"/>
      <c r="O56" s="222"/>
      <c r="P56" s="223"/>
      <c r="Q56" s="221"/>
      <c r="R56" s="222"/>
      <c r="S56" s="222"/>
      <c r="T56" s="222"/>
      <c r="U56" s="225"/>
      <c r="V56" s="224"/>
      <c r="W56" s="222"/>
      <c r="X56" s="222"/>
      <c r="Y56" s="222"/>
      <c r="Z56" s="223"/>
      <c r="AA56" s="221"/>
      <c r="AB56" s="222"/>
      <c r="AC56" s="222"/>
      <c r="AD56" s="222"/>
      <c r="AE56" s="225"/>
      <c r="AF56" s="224"/>
      <c r="AG56" s="222"/>
      <c r="AH56" s="222"/>
      <c r="AI56" s="222"/>
      <c r="AJ56" s="223"/>
      <c r="AK56" s="224"/>
      <c r="AL56" s="222"/>
      <c r="AM56" s="222"/>
      <c r="AN56" s="222"/>
      <c r="AO56" s="223"/>
      <c r="AP56" s="227"/>
      <c r="AQ56" s="228"/>
      <c r="AR56" s="218"/>
    </row>
    <row r="57" spans="1:44" s="229" customFormat="1" ht="12.75" customHeight="1" thickBot="1">
      <c r="A57" s="239" t="s">
        <v>40</v>
      </c>
      <c r="B57" s="374" t="s">
        <v>340</v>
      </c>
      <c r="C57" s="219" t="s">
        <v>184</v>
      </c>
      <c r="D57" s="219" t="s">
        <v>127</v>
      </c>
      <c r="E57" s="220">
        <f t="shared" si="7"/>
        <v>4</v>
      </c>
      <c r="F57" s="220">
        <f t="shared" si="8"/>
        <v>5</v>
      </c>
      <c r="G57" s="221"/>
      <c r="H57" s="222"/>
      <c r="I57" s="222"/>
      <c r="J57" s="222"/>
      <c r="K57" s="225"/>
      <c r="L57" s="224">
        <v>2</v>
      </c>
      <c r="M57" s="222">
        <v>0</v>
      </c>
      <c r="N57" s="222">
        <v>2</v>
      </c>
      <c r="O57" s="222" t="s">
        <v>84</v>
      </c>
      <c r="P57" s="223">
        <v>5</v>
      </c>
      <c r="Q57" s="221"/>
      <c r="R57" s="222"/>
      <c r="S57" s="222"/>
      <c r="T57" s="222"/>
      <c r="U57" s="225"/>
      <c r="V57" s="224"/>
      <c r="W57" s="222"/>
      <c r="X57" s="222"/>
      <c r="Y57" s="222"/>
      <c r="Z57" s="223"/>
      <c r="AA57" s="221"/>
      <c r="AB57" s="222"/>
      <c r="AC57" s="222"/>
      <c r="AD57" s="222"/>
      <c r="AE57" s="225"/>
      <c r="AF57" s="224"/>
      <c r="AG57" s="222"/>
      <c r="AH57" s="222"/>
      <c r="AI57" s="222"/>
      <c r="AJ57" s="223"/>
      <c r="AK57" s="224"/>
      <c r="AL57" s="222"/>
      <c r="AM57" s="222"/>
      <c r="AN57" s="222"/>
      <c r="AO57" s="223"/>
      <c r="AP57" s="227">
        <v>27</v>
      </c>
      <c r="AQ57" s="228"/>
      <c r="AR57" s="218"/>
    </row>
    <row r="58" spans="1:44" s="229" customFormat="1" ht="12.75" customHeight="1" thickBot="1">
      <c r="A58" s="239" t="s">
        <v>41</v>
      </c>
      <c r="B58" s="374" t="s">
        <v>341</v>
      </c>
      <c r="C58" s="219" t="s">
        <v>185</v>
      </c>
      <c r="D58" s="219" t="s">
        <v>128</v>
      </c>
      <c r="E58" s="220">
        <f t="shared" si="7"/>
        <v>4</v>
      </c>
      <c r="F58" s="220">
        <f t="shared" si="8"/>
        <v>5</v>
      </c>
      <c r="G58" s="221"/>
      <c r="H58" s="222"/>
      <c r="I58" s="222"/>
      <c r="J58" s="222"/>
      <c r="K58" s="225"/>
      <c r="L58" s="224"/>
      <c r="M58" s="222"/>
      <c r="N58" s="222"/>
      <c r="O58" s="222"/>
      <c r="P58" s="223"/>
      <c r="Q58" s="224">
        <v>2</v>
      </c>
      <c r="R58" s="222">
        <v>0</v>
      </c>
      <c r="S58" s="222">
        <v>2</v>
      </c>
      <c r="T58" s="222" t="s">
        <v>352</v>
      </c>
      <c r="U58" s="225">
        <v>5</v>
      </c>
      <c r="V58" s="224"/>
      <c r="W58" s="222"/>
      <c r="X58" s="222"/>
      <c r="Y58" s="222"/>
      <c r="Z58" s="225"/>
      <c r="AA58" s="224"/>
      <c r="AB58" s="222"/>
      <c r="AC58" s="222"/>
      <c r="AD58" s="222"/>
      <c r="AE58" s="225"/>
      <c r="AF58" s="224"/>
      <c r="AG58" s="222"/>
      <c r="AH58" s="222"/>
      <c r="AI58" s="222"/>
      <c r="AJ58" s="223"/>
      <c r="AK58" s="224"/>
      <c r="AL58" s="222"/>
      <c r="AM58" s="222"/>
      <c r="AN58" s="222"/>
      <c r="AO58" s="223"/>
      <c r="AP58" s="287" t="s">
        <v>272</v>
      </c>
      <c r="AQ58" s="228"/>
      <c r="AR58" s="218"/>
    </row>
    <row r="59" spans="1:44" s="289" customFormat="1" ht="12.75" customHeight="1" thickBot="1">
      <c r="A59" s="184" t="s">
        <v>42</v>
      </c>
      <c r="B59" s="371" t="s">
        <v>304</v>
      </c>
      <c r="C59" s="281" t="s">
        <v>186</v>
      </c>
      <c r="D59" s="281" t="s">
        <v>129</v>
      </c>
      <c r="E59" s="282">
        <f t="shared" si="7"/>
        <v>3</v>
      </c>
      <c r="F59" s="282">
        <f t="shared" si="8"/>
        <v>4</v>
      </c>
      <c r="G59" s="89"/>
      <c r="H59" s="90"/>
      <c r="I59" s="90"/>
      <c r="J59" s="90"/>
      <c r="K59" s="91"/>
      <c r="L59" s="92"/>
      <c r="M59" s="90"/>
      <c r="N59" s="90"/>
      <c r="O59" s="90"/>
      <c r="P59" s="93"/>
      <c r="Q59" s="89"/>
      <c r="R59" s="90"/>
      <c r="S59" s="90"/>
      <c r="T59" s="90"/>
      <c r="U59" s="91"/>
      <c r="V59" s="92">
        <v>1</v>
      </c>
      <c r="W59" s="90">
        <v>0</v>
      </c>
      <c r="X59" s="90">
        <v>2</v>
      </c>
      <c r="Y59" s="90" t="s">
        <v>352</v>
      </c>
      <c r="Z59" s="91">
        <v>4</v>
      </c>
      <c r="AA59" s="92"/>
      <c r="AB59" s="90"/>
      <c r="AC59" s="90"/>
      <c r="AD59" s="90"/>
      <c r="AE59" s="91"/>
      <c r="AF59" s="92"/>
      <c r="AG59" s="90"/>
      <c r="AH59" s="90"/>
      <c r="AI59" s="90"/>
      <c r="AJ59" s="93"/>
      <c r="AK59" s="92"/>
      <c r="AL59" s="90"/>
      <c r="AM59" s="90"/>
      <c r="AN59" s="90"/>
      <c r="AO59" s="93"/>
      <c r="AP59" s="176">
        <v>29</v>
      </c>
      <c r="AQ59" s="301"/>
      <c r="AR59" s="186"/>
    </row>
    <row r="60" spans="1:44" s="229" customFormat="1" ht="12.75" customHeight="1" thickBot="1">
      <c r="A60" s="239" t="s">
        <v>43</v>
      </c>
      <c r="B60" s="374" t="s">
        <v>342</v>
      </c>
      <c r="C60" s="219" t="s">
        <v>187</v>
      </c>
      <c r="D60" s="219" t="s">
        <v>89</v>
      </c>
      <c r="E60" s="220">
        <f t="shared" si="7"/>
        <v>3</v>
      </c>
      <c r="F60" s="220">
        <f t="shared" si="8"/>
        <v>4</v>
      </c>
      <c r="G60" s="221"/>
      <c r="H60" s="222"/>
      <c r="I60" s="222"/>
      <c r="J60" s="222"/>
      <c r="K60" s="225"/>
      <c r="L60" s="224"/>
      <c r="M60" s="222"/>
      <c r="N60" s="222"/>
      <c r="O60" s="222"/>
      <c r="P60" s="223"/>
      <c r="Q60" s="221"/>
      <c r="R60" s="222"/>
      <c r="S60" s="222"/>
      <c r="T60" s="222"/>
      <c r="U60" s="225"/>
      <c r="V60" s="224"/>
      <c r="W60" s="222"/>
      <c r="X60" s="222"/>
      <c r="Y60" s="222"/>
      <c r="Z60" s="225"/>
      <c r="AA60" s="224">
        <v>2</v>
      </c>
      <c r="AB60" s="222">
        <v>0</v>
      </c>
      <c r="AC60" s="222">
        <v>1</v>
      </c>
      <c r="AD60" s="222" t="s">
        <v>84</v>
      </c>
      <c r="AE60" s="225">
        <v>4</v>
      </c>
      <c r="AF60" s="224"/>
      <c r="AG60" s="222"/>
      <c r="AH60" s="222"/>
      <c r="AI60" s="222"/>
      <c r="AJ60" s="223"/>
      <c r="AK60" s="224"/>
      <c r="AL60" s="222"/>
      <c r="AM60" s="222"/>
      <c r="AN60" s="222"/>
      <c r="AO60" s="223"/>
      <c r="AP60" s="226">
        <v>29</v>
      </c>
      <c r="AQ60" s="228"/>
      <c r="AR60" s="218"/>
    </row>
    <row r="61" spans="1:44" s="289" customFormat="1" ht="12.75" customHeight="1" thickBot="1">
      <c r="A61" s="184" t="s">
        <v>44</v>
      </c>
      <c r="B61" s="371" t="s">
        <v>345</v>
      </c>
      <c r="C61" s="281" t="s">
        <v>188</v>
      </c>
      <c r="D61" s="281" t="s">
        <v>90</v>
      </c>
      <c r="E61" s="282">
        <f t="shared" si="7"/>
        <v>4</v>
      </c>
      <c r="F61" s="282">
        <f t="shared" si="8"/>
        <v>5</v>
      </c>
      <c r="G61" s="89"/>
      <c r="H61" s="90"/>
      <c r="I61" s="90"/>
      <c r="J61" s="90"/>
      <c r="K61" s="91"/>
      <c r="L61" s="92"/>
      <c r="M61" s="90"/>
      <c r="N61" s="90"/>
      <c r="O61" s="90"/>
      <c r="P61" s="93"/>
      <c r="Q61" s="89"/>
      <c r="R61" s="90"/>
      <c r="S61" s="90"/>
      <c r="T61" s="90"/>
      <c r="U61" s="91"/>
      <c r="V61" s="92">
        <v>2</v>
      </c>
      <c r="W61" s="90">
        <v>0</v>
      </c>
      <c r="X61" s="90">
        <v>2</v>
      </c>
      <c r="Y61" s="90" t="s">
        <v>352</v>
      </c>
      <c r="Z61" s="91">
        <v>5</v>
      </c>
      <c r="AA61" s="92"/>
      <c r="AB61" s="90"/>
      <c r="AC61" s="90"/>
      <c r="AD61" s="90"/>
      <c r="AE61" s="91"/>
      <c r="AF61" s="92"/>
      <c r="AG61" s="90"/>
      <c r="AH61" s="90"/>
      <c r="AI61" s="90"/>
      <c r="AJ61" s="93"/>
      <c r="AK61" s="92"/>
      <c r="AL61" s="90"/>
      <c r="AM61" s="90"/>
      <c r="AN61" s="90"/>
      <c r="AO61" s="93"/>
      <c r="AP61" s="52" t="s">
        <v>272</v>
      </c>
      <c r="AQ61" s="177"/>
      <c r="AR61" s="186"/>
    </row>
    <row r="62" spans="1:44" s="283" customFormat="1" ht="12.75" customHeight="1" thickBot="1">
      <c r="A62" s="184" t="s">
        <v>45</v>
      </c>
      <c r="B62" s="371" t="s">
        <v>305</v>
      </c>
      <c r="C62" s="281" t="s">
        <v>189</v>
      </c>
      <c r="D62" s="281" t="s">
        <v>140</v>
      </c>
      <c r="E62" s="282">
        <f t="shared" si="7"/>
        <v>2</v>
      </c>
      <c r="F62" s="282">
        <f t="shared" si="8"/>
        <v>5</v>
      </c>
      <c r="G62" s="89"/>
      <c r="H62" s="90"/>
      <c r="I62" s="90"/>
      <c r="J62" s="90"/>
      <c r="K62" s="91"/>
      <c r="L62" s="92"/>
      <c r="M62" s="90"/>
      <c r="N62" s="90"/>
      <c r="O62" s="90"/>
      <c r="P62" s="93"/>
      <c r="Q62" s="89"/>
      <c r="R62" s="90"/>
      <c r="S62" s="90"/>
      <c r="T62" s="90"/>
      <c r="U62" s="91"/>
      <c r="V62" s="92"/>
      <c r="W62" s="90"/>
      <c r="X62" s="90"/>
      <c r="Y62" s="90"/>
      <c r="Z62" s="91"/>
      <c r="AA62" s="92">
        <v>2</v>
      </c>
      <c r="AB62" s="90">
        <v>0</v>
      </c>
      <c r="AC62" s="90">
        <v>0</v>
      </c>
      <c r="AD62" s="90" t="s">
        <v>84</v>
      </c>
      <c r="AE62" s="91">
        <v>5</v>
      </c>
      <c r="AF62" s="92"/>
      <c r="AG62" s="90"/>
      <c r="AH62" s="90"/>
      <c r="AI62" s="90"/>
      <c r="AJ62" s="93"/>
      <c r="AK62" s="92"/>
      <c r="AL62" s="90"/>
      <c r="AM62" s="90"/>
      <c r="AN62" s="90"/>
      <c r="AO62" s="93"/>
      <c r="AP62" s="176">
        <v>10</v>
      </c>
      <c r="AQ62" s="177">
        <v>8</v>
      </c>
      <c r="AR62" s="186"/>
    </row>
    <row r="63" spans="1:44" s="289" customFormat="1" ht="12.75" customHeight="1" thickBot="1">
      <c r="A63" s="184" t="s">
        <v>46</v>
      </c>
      <c r="B63" s="371" t="s">
        <v>306</v>
      </c>
      <c r="C63" s="281" t="s">
        <v>190</v>
      </c>
      <c r="D63" s="281" t="s">
        <v>139</v>
      </c>
      <c r="E63" s="282">
        <f t="shared" si="7"/>
        <v>2</v>
      </c>
      <c r="F63" s="282">
        <f t="shared" si="8"/>
        <v>3</v>
      </c>
      <c r="G63" s="89"/>
      <c r="H63" s="90"/>
      <c r="I63" s="90"/>
      <c r="J63" s="90"/>
      <c r="K63" s="91"/>
      <c r="L63" s="92"/>
      <c r="M63" s="90"/>
      <c r="N63" s="90"/>
      <c r="O63" s="90"/>
      <c r="P63" s="93"/>
      <c r="Q63" s="89"/>
      <c r="R63" s="90"/>
      <c r="S63" s="90"/>
      <c r="T63" s="90"/>
      <c r="U63" s="91"/>
      <c r="V63" s="92"/>
      <c r="W63" s="90"/>
      <c r="X63" s="90"/>
      <c r="Y63" s="90"/>
      <c r="Z63" s="91"/>
      <c r="AA63" s="92"/>
      <c r="AB63" s="90"/>
      <c r="AC63" s="90"/>
      <c r="AD63" s="90"/>
      <c r="AE63" s="91"/>
      <c r="AF63" s="92">
        <v>0</v>
      </c>
      <c r="AG63" s="90">
        <v>2</v>
      </c>
      <c r="AH63" s="90">
        <v>0</v>
      </c>
      <c r="AI63" s="90" t="s">
        <v>352</v>
      </c>
      <c r="AJ63" s="91">
        <v>3</v>
      </c>
      <c r="AK63" s="92"/>
      <c r="AL63" s="90"/>
      <c r="AM63" s="90"/>
      <c r="AN63" s="90"/>
      <c r="AO63" s="93"/>
      <c r="AP63" s="176">
        <v>33</v>
      </c>
      <c r="AQ63" s="177"/>
      <c r="AR63" s="186"/>
    </row>
    <row r="64" spans="1:44" s="289" customFormat="1" ht="12.75" customHeight="1" thickBot="1">
      <c r="A64" s="184" t="s">
        <v>47</v>
      </c>
      <c r="B64" s="371" t="s">
        <v>307</v>
      </c>
      <c r="C64" s="281" t="s">
        <v>191</v>
      </c>
      <c r="D64" s="281" t="s">
        <v>130</v>
      </c>
      <c r="E64" s="282">
        <f t="shared" si="7"/>
        <v>2</v>
      </c>
      <c r="F64" s="282">
        <f t="shared" si="8"/>
        <v>3</v>
      </c>
      <c r="G64" s="89"/>
      <c r="H64" s="90"/>
      <c r="I64" s="90"/>
      <c r="J64" s="90"/>
      <c r="K64" s="91"/>
      <c r="L64" s="92">
        <v>1</v>
      </c>
      <c r="M64" s="90">
        <v>0</v>
      </c>
      <c r="N64" s="90">
        <v>1</v>
      </c>
      <c r="O64" s="90" t="s">
        <v>352</v>
      </c>
      <c r="P64" s="93">
        <v>3</v>
      </c>
      <c r="Q64" s="89"/>
      <c r="R64" s="90"/>
      <c r="S64" s="90"/>
      <c r="T64" s="90"/>
      <c r="U64" s="91"/>
      <c r="V64" s="92"/>
      <c r="W64" s="90"/>
      <c r="X64" s="90"/>
      <c r="Y64" s="90"/>
      <c r="Z64" s="93"/>
      <c r="AA64" s="89"/>
      <c r="AB64" s="90"/>
      <c r="AC64" s="90"/>
      <c r="AD64" s="90"/>
      <c r="AE64" s="91"/>
      <c r="AF64" s="92"/>
      <c r="AG64" s="90"/>
      <c r="AH64" s="90"/>
      <c r="AI64" s="90"/>
      <c r="AJ64" s="93"/>
      <c r="AK64" s="92"/>
      <c r="AL64" s="90"/>
      <c r="AM64" s="90"/>
      <c r="AN64" s="90"/>
      <c r="AO64" s="93"/>
      <c r="AP64" s="176">
        <v>27</v>
      </c>
      <c r="AQ64" s="177"/>
      <c r="AR64" s="186"/>
    </row>
    <row r="65" spans="1:44" s="289" customFormat="1" ht="12.75" customHeight="1" thickBot="1">
      <c r="A65" s="184" t="s">
        <v>48</v>
      </c>
      <c r="B65" s="371" t="s">
        <v>308</v>
      </c>
      <c r="C65" s="281" t="s">
        <v>192</v>
      </c>
      <c r="D65" s="281" t="s">
        <v>131</v>
      </c>
      <c r="E65" s="282">
        <f t="shared" si="7"/>
        <v>2</v>
      </c>
      <c r="F65" s="282">
        <f t="shared" si="8"/>
        <v>3</v>
      </c>
      <c r="G65" s="89"/>
      <c r="H65" s="90"/>
      <c r="I65" s="90"/>
      <c r="J65" s="90"/>
      <c r="K65" s="91"/>
      <c r="L65" s="92"/>
      <c r="M65" s="90"/>
      <c r="N65" s="90"/>
      <c r="O65" s="90"/>
      <c r="P65" s="93"/>
      <c r="Q65" s="89">
        <v>1</v>
      </c>
      <c r="R65" s="90">
        <v>0</v>
      </c>
      <c r="S65" s="90">
        <v>1</v>
      </c>
      <c r="T65" s="90" t="s">
        <v>352</v>
      </c>
      <c r="U65" s="91">
        <v>3</v>
      </c>
      <c r="V65" s="92"/>
      <c r="W65" s="90"/>
      <c r="X65" s="90"/>
      <c r="Y65" s="90"/>
      <c r="Z65" s="93"/>
      <c r="AA65" s="89"/>
      <c r="AB65" s="90"/>
      <c r="AC65" s="90"/>
      <c r="AD65" s="90"/>
      <c r="AE65" s="91"/>
      <c r="AF65" s="92"/>
      <c r="AG65" s="90"/>
      <c r="AH65" s="90"/>
      <c r="AI65" s="90"/>
      <c r="AJ65" s="93"/>
      <c r="AK65" s="92"/>
      <c r="AL65" s="90"/>
      <c r="AM65" s="90"/>
      <c r="AN65" s="90"/>
      <c r="AO65" s="93"/>
      <c r="AP65" s="176">
        <v>28</v>
      </c>
      <c r="AQ65" s="177"/>
      <c r="AR65" s="186"/>
    </row>
    <row r="66" spans="1:44" s="289" customFormat="1" ht="30" customHeight="1" thickBot="1">
      <c r="A66" s="184" t="s">
        <v>49</v>
      </c>
      <c r="B66" s="371" t="s">
        <v>309</v>
      </c>
      <c r="C66" s="281" t="s">
        <v>193</v>
      </c>
      <c r="D66" s="281" t="s">
        <v>91</v>
      </c>
      <c r="E66" s="282">
        <f t="shared" si="7"/>
        <v>4</v>
      </c>
      <c r="F66" s="282">
        <f t="shared" si="8"/>
        <v>5</v>
      </c>
      <c r="G66" s="89"/>
      <c r="H66" s="90"/>
      <c r="I66" s="90"/>
      <c r="J66" s="90"/>
      <c r="K66" s="91"/>
      <c r="L66" s="92"/>
      <c r="M66" s="90"/>
      <c r="N66" s="90"/>
      <c r="O66" s="90"/>
      <c r="P66" s="93"/>
      <c r="Q66" s="89">
        <v>2</v>
      </c>
      <c r="R66" s="90">
        <v>1</v>
      </c>
      <c r="S66" s="90">
        <v>1</v>
      </c>
      <c r="T66" s="90" t="s">
        <v>84</v>
      </c>
      <c r="U66" s="91">
        <v>5</v>
      </c>
      <c r="V66" s="92"/>
      <c r="W66" s="90"/>
      <c r="X66" s="90"/>
      <c r="Y66" s="90"/>
      <c r="Z66" s="93"/>
      <c r="AA66" s="89"/>
      <c r="AB66" s="90"/>
      <c r="AC66" s="90"/>
      <c r="AD66" s="90"/>
      <c r="AE66" s="91"/>
      <c r="AF66" s="92"/>
      <c r="AG66" s="90"/>
      <c r="AH66" s="90"/>
      <c r="AI66" s="90"/>
      <c r="AJ66" s="93"/>
      <c r="AK66" s="92"/>
      <c r="AL66" s="90"/>
      <c r="AM66" s="90"/>
      <c r="AN66" s="90"/>
      <c r="AO66" s="93"/>
      <c r="AP66" s="178">
        <v>35</v>
      </c>
      <c r="AQ66" s="177"/>
      <c r="AR66" s="186"/>
    </row>
    <row r="67" spans="1:44" s="289" customFormat="1" ht="12.75" customHeight="1" thickBot="1">
      <c r="A67" s="184" t="s">
        <v>50</v>
      </c>
      <c r="B67" s="371" t="s">
        <v>310</v>
      </c>
      <c r="C67" s="281" t="s">
        <v>194</v>
      </c>
      <c r="D67" s="281" t="s">
        <v>92</v>
      </c>
      <c r="E67" s="282">
        <f t="shared" si="7"/>
        <v>2</v>
      </c>
      <c r="F67" s="282">
        <f t="shared" si="8"/>
        <v>2</v>
      </c>
      <c r="G67" s="89"/>
      <c r="H67" s="90"/>
      <c r="I67" s="90"/>
      <c r="J67" s="90"/>
      <c r="K67" s="91"/>
      <c r="L67" s="92"/>
      <c r="M67" s="90"/>
      <c r="N67" s="90"/>
      <c r="O67" s="90"/>
      <c r="P67" s="93"/>
      <c r="Q67" s="89"/>
      <c r="R67" s="90"/>
      <c r="S67" s="90"/>
      <c r="T67" s="90"/>
      <c r="U67" s="91"/>
      <c r="V67" s="92"/>
      <c r="W67" s="90"/>
      <c r="X67" s="90"/>
      <c r="Y67" s="90"/>
      <c r="Z67" s="93"/>
      <c r="AA67" s="89"/>
      <c r="AB67" s="90"/>
      <c r="AC67" s="90"/>
      <c r="AD67" s="90"/>
      <c r="AE67" s="91"/>
      <c r="AF67" s="92"/>
      <c r="AG67" s="90"/>
      <c r="AH67" s="90"/>
      <c r="AI67" s="90"/>
      <c r="AJ67" s="93"/>
      <c r="AK67" s="92">
        <v>1</v>
      </c>
      <c r="AL67" s="90">
        <v>1</v>
      </c>
      <c r="AM67" s="90">
        <v>0</v>
      </c>
      <c r="AN67" s="90" t="s">
        <v>352</v>
      </c>
      <c r="AO67" s="93">
        <v>2</v>
      </c>
      <c r="AP67" s="176">
        <v>15</v>
      </c>
      <c r="AQ67" s="177"/>
      <c r="AR67" s="186"/>
    </row>
    <row r="68" spans="1:44" s="289" customFormat="1" ht="12.75" customHeight="1" thickBot="1">
      <c r="A68" s="184" t="s">
        <v>51</v>
      </c>
      <c r="B68" s="371" t="s">
        <v>311</v>
      </c>
      <c r="C68" s="281" t="s">
        <v>195</v>
      </c>
      <c r="D68" s="281" t="s">
        <v>93</v>
      </c>
      <c r="E68" s="282">
        <f t="shared" si="7"/>
        <v>2</v>
      </c>
      <c r="F68" s="282">
        <f t="shared" si="8"/>
        <v>3</v>
      </c>
      <c r="G68" s="89"/>
      <c r="H68" s="90"/>
      <c r="I68" s="90"/>
      <c r="J68" s="90"/>
      <c r="K68" s="91"/>
      <c r="L68" s="92"/>
      <c r="M68" s="90"/>
      <c r="N68" s="90"/>
      <c r="O68" s="90"/>
      <c r="P68" s="93"/>
      <c r="Q68" s="89"/>
      <c r="R68" s="90"/>
      <c r="S68" s="90"/>
      <c r="T68" s="90"/>
      <c r="U68" s="91"/>
      <c r="V68" s="92"/>
      <c r="W68" s="90"/>
      <c r="X68" s="90"/>
      <c r="Y68" s="90"/>
      <c r="Z68" s="93"/>
      <c r="AA68" s="89"/>
      <c r="AB68" s="90"/>
      <c r="AC68" s="90"/>
      <c r="AD68" s="90"/>
      <c r="AE68" s="91"/>
      <c r="AF68" s="92"/>
      <c r="AG68" s="90"/>
      <c r="AH68" s="90"/>
      <c r="AI68" s="90"/>
      <c r="AJ68" s="93"/>
      <c r="AK68" s="92">
        <v>1</v>
      </c>
      <c r="AL68" s="90">
        <v>1</v>
      </c>
      <c r="AM68" s="90">
        <v>0</v>
      </c>
      <c r="AN68" s="90" t="s">
        <v>352</v>
      </c>
      <c r="AO68" s="93">
        <v>3</v>
      </c>
      <c r="AP68" s="302" t="s">
        <v>285</v>
      </c>
      <c r="AQ68" s="290"/>
      <c r="AR68" s="201"/>
    </row>
    <row r="69" spans="1:44" s="17" customFormat="1" ht="12.75" customHeight="1" hidden="1" thickBot="1">
      <c r="A69" s="80" t="s">
        <v>65</v>
      </c>
      <c r="B69" s="6"/>
      <c r="C69" s="6"/>
      <c r="D69" s="6"/>
      <c r="E69" s="7">
        <f t="shared" si="7"/>
        <v>0</v>
      </c>
      <c r="F69" s="7">
        <f t="shared" si="8"/>
        <v>0</v>
      </c>
      <c r="G69" s="70"/>
      <c r="H69" s="71"/>
      <c r="I69" s="71"/>
      <c r="J69" s="71"/>
      <c r="K69" s="72"/>
      <c r="L69" s="73"/>
      <c r="M69" s="71"/>
      <c r="N69" s="71"/>
      <c r="O69" s="71"/>
      <c r="P69" s="74"/>
      <c r="Q69" s="89"/>
      <c r="R69" s="90"/>
      <c r="S69" s="90"/>
      <c r="T69" s="90"/>
      <c r="U69" s="91"/>
      <c r="V69" s="92"/>
      <c r="W69" s="90"/>
      <c r="X69" s="90"/>
      <c r="Y69" s="90"/>
      <c r="Z69" s="93"/>
      <c r="AA69" s="89"/>
      <c r="AB69" s="90"/>
      <c r="AC69" s="90"/>
      <c r="AD69" s="90"/>
      <c r="AE69" s="91"/>
      <c r="AF69" s="73"/>
      <c r="AG69" s="71"/>
      <c r="AH69" s="71"/>
      <c r="AI69" s="71"/>
      <c r="AJ69" s="74"/>
      <c r="AK69" s="73"/>
      <c r="AL69" s="71"/>
      <c r="AM69" s="71"/>
      <c r="AN69" s="71"/>
      <c r="AO69" s="74"/>
      <c r="AP69" s="75"/>
      <c r="AQ69" s="78"/>
      <c r="AR69" s="79"/>
    </row>
    <row r="70" spans="1:44" s="17" customFormat="1" ht="12.75" customHeight="1" hidden="1" thickBot="1">
      <c r="A70" s="80" t="s">
        <v>66</v>
      </c>
      <c r="B70" s="6"/>
      <c r="C70" s="6"/>
      <c r="D70" s="6"/>
      <c r="E70" s="7">
        <f t="shared" si="7"/>
        <v>0</v>
      </c>
      <c r="F70" s="7">
        <f t="shared" si="8"/>
        <v>0</v>
      </c>
      <c r="G70" s="70"/>
      <c r="H70" s="71"/>
      <c r="I70" s="71"/>
      <c r="J70" s="71"/>
      <c r="K70" s="72"/>
      <c r="L70" s="73"/>
      <c r="M70" s="71"/>
      <c r="N70" s="71"/>
      <c r="O70" s="71"/>
      <c r="P70" s="74"/>
      <c r="Q70" s="89"/>
      <c r="R70" s="90"/>
      <c r="S70" s="90"/>
      <c r="T70" s="90"/>
      <c r="U70" s="91"/>
      <c r="V70" s="92"/>
      <c r="W70" s="90"/>
      <c r="X70" s="90"/>
      <c r="Y70" s="90"/>
      <c r="Z70" s="93"/>
      <c r="AA70" s="89"/>
      <c r="AB70" s="90"/>
      <c r="AC70" s="90"/>
      <c r="AD70" s="90"/>
      <c r="AE70" s="91"/>
      <c r="AF70" s="73"/>
      <c r="AG70" s="71"/>
      <c r="AH70" s="71"/>
      <c r="AI70" s="71"/>
      <c r="AJ70" s="74"/>
      <c r="AK70" s="73"/>
      <c r="AL70" s="71"/>
      <c r="AM70" s="71"/>
      <c r="AN70" s="71"/>
      <c r="AO70" s="74"/>
      <c r="AP70" s="75"/>
      <c r="AQ70" s="78"/>
      <c r="AR70" s="79"/>
    </row>
    <row r="71" spans="1:44" s="17" customFormat="1" ht="12.75" customHeight="1" hidden="1" thickBot="1">
      <c r="A71" s="80" t="s">
        <v>67</v>
      </c>
      <c r="B71" s="6"/>
      <c r="C71" s="6"/>
      <c r="D71" s="6"/>
      <c r="E71" s="7">
        <f t="shared" si="7"/>
        <v>0</v>
      </c>
      <c r="F71" s="7">
        <f t="shared" si="8"/>
        <v>0</v>
      </c>
      <c r="G71" s="70"/>
      <c r="H71" s="71"/>
      <c r="I71" s="71"/>
      <c r="J71" s="71"/>
      <c r="K71" s="72"/>
      <c r="L71" s="73"/>
      <c r="M71" s="71"/>
      <c r="N71" s="71"/>
      <c r="O71" s="71"/>
      <c r="P71" s="74"/>
      <c r="Q71" s="89"/>
      <c r="R71" s="90"/>
      <c r="S71" s="90"/>
      <c r="T71" s="90"/>
      <c r="U71" s="91"/>
      <c r="V71" s="92"/>
      <c r="W71" s="90"/>
      <c r="X71" s="90"/>
      <c r="Y71" s="90"/>
      <c r="Z71" s="93"/>
      <c r="AA71" s="89"/>
      <c r="AB71" s="90"/>
      <c r="AC71" s="90"/>
      <c r="AD71" s="90"/>
      <c r="AE71" s="91"/>
      <c r="AF71" s="73"/>
      <c r="AG71" s="71"/>
      <c r="AH71" s="71"/>
      <c r="AI71" s="71"/>
      <c r="AJ71" s="74"/>
      <c r="AK71" s="73"/>
      <c r="AL71" s="71"/>
      <c r="AM71" s="71"/>
      <c r="AN71" s="71"/>
      <c r="AO71" s="74"/>
      <c r="AP71" s="94"/>
      <c r="AQ71" s="78"/>
      <c r="AR71" s="79"/>
    </row>
    <row r="72" spans="1:44" s="17" customFormat="1" ht="12.75" customHeight="1" hidden="1" thickBot="1">
      <c r="A72" s="80" t="s">
        <v>68</v>
      </c>
      <c r="B72" s="6"/>
      <c r="C72" s="6"/>
      <c r="D72" s="6"/>
      <c r="E72" s="7">
        <f t="shared" si="7"/>
        <v>0</v>
      </c>
      <c r="F72" s="7">
        <f t="shared" si="8"/>
        <v>0</v>
      </c>
      <c r="G72" s="70"/>
      <c r="H72" s="71"/>
      <c r="I72" s="71"/>
      <c r="J72" s="71"/>
      <c r="K72" s="72"/>
      <c r="L72" s="73"/>
      <c r="M72" s="71"/>
      <c r="N72" s="71"/>
      <c r="O72" s="71"/>
      <c r="P72" s="74"/>
      <c r="Q72" s="89"/>
      <c r="R72" s="90"/>
      <c r="S72" s="90"/>
      <c r="T72" s="90"/>
      <c r="U72" s="91"/>
      <c r="V72" s="92"/>
      <c r="W72" s="90"/>
      <c r="X72" s="90"/>
      <c r="Y72" s="90"/>
      <c r="Z72" s="93"/>
      <c r="AA72" s="89"/>
      <c r="AB72" s="90"/>
      <c r="AC72" s="90"/>
      <c r="AD72" s="90"/>
      <c r="AE72" s="91"/>
      <c r="AF72" s="73"/>
      <c r="AG72" s="71"/>
      <c r="AH72" s="71"/>
      <c r="AI72" s="71"/>
      <c r="AJ72" s="74"/>
      <c r="AK72" s="73"/>
      <c r="AL72" s="71"/>
      <c r="AM72" s="71"/>
      <c r="AN72" s="71"/>
      <c r="AO72" s="74"/>
      <c r="AP72" s="94"/>
      <c r="AQ72" s="76"/>
      <c r="AR72" s="77"/>
    </row>
    <row r="73" spans="1:44" s="17" customFormat="1" ht="12.75" customHeight="1" hidden="1" thickBot="1">
      <c r="A73" s="80" t="s">
        <v>69</v>
      </c>
      <c r="B73" s="95"/>
      <c r="C73" s="95"/>
      <c r="D73" s="95"/>
      <c r="E73" s="7">
        <f t="shared" si="7"/>
        <v>0</v>
      </c>
      <c r="F73" s="7">
        <f t="shared" si="8"/>
        <v>0</v>
      </c>
      <c r="G73" s="70"/>
      <c r="H73" s="71"/>
      <c r="I73" s="71"/>
      <c r="J73" s="71"/>
      <c r="K73" s="72"/>
      <c r="L73" s="73"/>
      <c r="M73" s="71"/>
      <c r="N73" s="71"/>
      <c r="O73" s="71"/>
      <c r="P73" s="74"/>
      <c r="Q73" s="89"/>
      <c r="R73" s="90"/>
      <c r="S73" s="90"/>
      <c r="T73" s="90"/>
      <c r="U73" s="91"/>
      <c r="V73" s="92"/>
      <c r="W73" s="90"/>
      <c r="X73" s="90"/>
      <c r="Y73" s="90"/>
      <c r="Z73" s="93"/>
      <c r="AA73" s="89"/>
      <c r="AB73" s="90"/>
      <c r="AC73" s="90"/>
      <c r="AD73" s="90"/>
      <c r="AE73" s="91"/>
      <c r="AF73" s="73"/>
      <c r="AG73" s="71"/>
      <c r="AH73" s="71"/>
      <c r="AI73" s="71"/>
      <c r="AJ73" s="74"/>
      <c r="AK73" s="73"/>
      <c r="AL73" s="71"/>
      <c r="AM73" s="71"/>
      <c r="AN73" s="71"/>
      <c r="AO73" s="74"/>
      <c r="AP73" s="94"/>
      <c r="AQ73" s="78"/>
      <c r="AR73" s="79"/>
    </row>
    <row r="74" spans="1:44" s="17" customFormat="1" ht="12.75" customHeight="1" hidden="1" thickBot="1">
      <c r="A74" s="80" t="s">
        <v>94</v>
      </c>
      <c r="B74" s="95"/>
      <c r="C74" s="95"/>
      <c r="D74" s="95"/>
      <c r="E74" s="7">
        <f t="shared" si="7"/>
        <v>0</v>
      </c>
      <c r="F74" s="7">
        <f t="shared" si="8"/>
        <v>0</v>
      </c>
      <c r="G74" s="70"/>
      <c r="H74" s="71"/>
      <c r="I74" s="71"/>
      <c r="J74" s="71"/>
      <c r="K74" s="72"/>
      <c r="L74" s="73"/>
      <c r="M74" s="71"/>
      <c r="N74" s="71"/>
      <c r="O74" s="71"/>
      <c r="P74" s="74"/>
      <c r="Q74" s="89"/>
      <c r="R74" s="90"/>
      <c r="S74" s="90"/>
      <c r="T74" s="90"/>
      <c r="U74" s="91"/>
      <c r="V74" s="92"/>
      <c r="W74" s="90"/>
      <c r="X74" s="90"/>
      <c r="Y74" s="90"/>
      <c r="Z74" s="93"/>
      <c r="AA74" s="89"/>
      <c r="AB74" s="90"/>
      <c r="AC74" s="90"/>
      <c r="AD74" s="90"/>
      <c r="AE74" s="91"/>
      <c r="AF74" s="73"/>
      <c r="AG74" s="71"/>
      <c r="AH74" s="71"/>
      <c r="AI74" s="71"/>
      <c r="AJ74" s="74"/>
      <c r="AK74" s="73"/>
      <c r="AL74" s="71"/>
      <c r="AM74" s="71"/>
      <c r="AN74" s="71"/>
      <c r="AO74" s="74"/>
      <c r="AP74" s="75"/>
      <c r="AQ74" s="76"/>
      <c r="AR74" s="77"/>
    </row>
    <row r="75" spans="1:44" s="17" customFormat="1" ht="12.75" customHeight="1" hidden="1" thickBot="1">
      <c r="A75" s="80" t="s">
        <v>95</v>
      </c>
      <c r="B75" s="95"/>
      <c r="C75" s="95"/>
      <c r="D75" s="95"/>
      <c r="E75" s="7">
        <f t="shared" si="7"/>
        <v>0</v>
      </c>
      <c r="F75" s="7">
        <f t="shared" si="8"/>
        <v>0</v>
      </c>
      <c r="G75" s="196"/>
      <c r="H75" s="154"/>
      <c r="I75" s="154"/>
      <c r="J75" s="154"/>
      <c r="K75" s="182"/>
      <c r="L75" s="153"/>
      <c r="M75" s="154"/>
      <c r="N75" s="154"/>
      <c r="O75" s="154"/>
      <c r="P75" s="155"/>
      <c r="Q75" s="197"/>
      <c r="R75" s="198"/>
      <c r="S75" s="198"/>
      <c r="T75" s="198"/>
      <c r="U75" s="199"/>
      <c r="V75" s="202"/>
      <c r="W75" s="198"/>
      <c r="X75" s="198"/>
      <c r="Y75" s="198"/>
      <c r="Z75" s="203"/>
      <c r="AA75" s="197"/>
      <c r="AB75" s="198"/>
      <c r="AC75" s="198"/>
      <c r="AD75" s="198"/>
      <c r="AE75" s="199"/>
      <c r="AF75" s="153"/>
      <c r="AG75" s="154"/>
      <c r="AH75" s="154"/>
      <c r="AI75" s="154"/>
      <c r="AJ75" s="155"/>
      <c r="AK75" s="153"/>
      <c r="AL75" s="154"/>
      <c r="AM75" s="154"/>
      <c r="AN75" s="154"/>
      <c r="AO75" s="155"/>
      <c r="AP75" s="94"/>
      <c r="AQ75" s="76"/>
      <c r="AR75" s="77"/>
    </row>
    <row r="76" spans="1:44" s="17" customFormat="1" ht="12.75" customHeight="1" thickBot="1">
      <c r="A76" s="400" t="s">
        <v>223</v>
      </c>
      <c r="B76" s="436"/>
      <c r="C76" s="436"/>
      <c r="D76" s="436"/>
      <c r="E76" s="96">
        <f aca="true" t="shared" si="9" ref="E76:AO76">SUM(E77:E93)</f>
        <v>32</v>
      </c>
      <c r="F76" s="96">
        <f t="shared" si="9"/>
        <v>0</v>
      </c>
      <c r="G76" s="59">
        <f t="shared" si="9"/>
        <v>4</v>
      </c>
      <c r="H76" s="59">
        <f t="shared" si="9"/>
        <v>4</v>
      </c>
      <c r="I76" s="59">
        <f t="shared" si="9"/>
        <v>0</v>
      </c>
      <c r="J76" s="59">
        <f t="shared" si="9"/>
        <v>0</v>
      </c>
      <c r="K76" s="59">
        <f t="shared" si="9"/>
        <v>0</v>
      </c>
      <c r="L76" s="59">
        <f t="shared" si="9"/>
        <v>4</v>
      </c>
      <c r="M76" s="59">
        <f t="shared" si="9"/>
        <v>8</v>
      </c>
      <c r="N76" s="59">
        <f t="shared" si="9"/>
        <v>0</v>
      </c>
      <c r="O76" s="59">
        <f t="shared" si="9"/>
        <v>0</v>
      </c>
      <c r="P76" s="59">
        <f t="shared" si="9"/>
        <v>0</v>
      </c>
      <c r="Q76" s="59">
        <f t="shared" si="9"/>
        <v>4</v>
      </c>
      <c r="R76" s="59">
        <f t="shared" si="9"/>
        <v>8</v>
      </c>
      <c r="S76" s="59">
        <f t="shared" si="9"/>
        <v>0</v>
      </c>
      <c r="T76" s="59">
        <f t="shared" si="9"/>
        <v>0</v>
      </c>
      <c r="U76" s="59">
        <f t="shared" si="9"/>
        <v>0</v>
      </c>
      <c r="V76" s="59">
        <f t="shared" si="9"/>
        <v>0</v>
      </c>
      <c r="W76" s="59">
        <f t="shared" si="9"/>
        <v>0</v>
      </c>
      <c r="X76" s="59">
        <f t="shared" si="9"/>
        <v>0</v>
      </c>
      <c r="Y76" s="59">
        <f t="shared" si="9"/>
        <v>0</v>
      </c>
      <c r="Z76" s="59">
        <f t="shared" si="9"/>
        <v>0</v>
      </c>
      <c r="AA76" s="59">
        <f t="shared" si="9"/>
        <v>0</v>
      </c>
      <c r="AB76" s="59">
        <f t="shared" si="9"/>
        <v>0</v>
      </c>
      <c r="AC76" s="59">
        <f t="shared" si="9"/>
        <v>0</v>
      </c>
      <c r="AD76" s="59">
        <f t="shared" si="9"/>
        <v>0</v>
      </c>
      <c r="AE76" s="59">
        <f t="shared" si="9"/>
        <v>0</v>
      </c>
      <c r="AF76" s="59">
        <f t="shared" si="9"/>
        <v>0</v>
      </c>
      <c r="AG76" s="59">
        <f t="shared" si="9"/>
        <v>0</v>
      </c>
      <c r="AH76" s="59">
        <f t="shared" si="9"/>
        <v>0</v>
      </c>
      <c r="AI76" s="59">
        <f t="shared" si="9"/>
        <v>0</v>
      </c>
      <c r="AJ76" s="59">
        <f t="shared" si="9"/>
        <v>0</v>
      </c>
      <c r="AK76" s="59">
        <f t="shared" si="9"/>
        <v>0</v>
      </c>
      <c r="AL76" s="59">
        <f t="shared" si="9"/>
        <v>0</v>
      </c>
      <c r="AM76" s="59">
        <f t="shared" si="9"/>
        <v>0</v>
      </c>
      <c r="AN76" s="59">
        <f t="shared" si="9"/>
        <v>0</v>
      </c>
      <c r="AO76" s="152">
        <f t="shared" si="9"/>
        <v>0</v>
      </c>
      <c r="AP76" s="56"/>
      <c r="AQ76" s="57"/>
      <c r="AR76" s="61"/>
    </row>
    <row r="77" spans="1:44" s="17" customFormat="1" ht="12.75" customHeight="1" thickBot="1">
      <c r="A77" s="97" t="s">
        <v>52</v>
      </c>
      <c r="B77" s="95" t="s">
        <v>355</v>
      </c>
      <c r="C77" s="95" t="s">
        <v>196</v>
      </c>
      <c r="D77" s="98" t="s">
        <v>73</v>
      </c>
      <c r="E77" s="99">
        <f>SUM(G77:AO77)-F77</f>
        <v>2</v>
      </c>
      <c r="F77" s="99">
        <f>K77+P77+U77+Z77+AE77+AJ77+AO77</f>
        <v>0</v>
      </c>
      <c r="G77" s="66"/>
      <c r="H77" s="64"/>
      <c r="I77" s="64"/>
      <c r="J77" s="64"/>
      <c r="K77" s="65"/>
      <c r="L77" s="115">
        <v>0</v>
      </c>
      <c r="M77" s="114">
        <v>2</v>
      </c>
      <c r="N77" s="114">
        <v>0</v>
      </c>
      <c r="O77" s="114" t="s">
        <v>74</v>
      </c>
      <c r="P77" s="67">
        <v>0</v>
      </c>
      <c r="Q77" s="63"/>
      <c r="R77" s="64"/>
      <c r="S77" s="64"/>
      <c r="T77" s="64"/>
      <c r="U77" s="65"/>
      <c r="V77" s="115"/>
      <c r="W77" s="64"/>
      <c r="X77" s="64"/>
      <c r="Y77" s="64"/>
      <c r="Z77" s="65"/>
      <c r="AA77" s="115"/>
      <c r="AB77" s="114"/>
      <c r="AC77" s="114"/>
      <c r="AD77" s="114"/>
      <c r="AE77" s="67"/>
      <c r="AF77" s="63"/>
      <c r="AG77" s="64"/>
      <c r="AH77" s="64"/>
      <c r="AI77" s="64"/>
      <c r="AJ77" s="65"/>
      <c r="AK77" s="115"/>
      <c r="AL77" s="114"/>
      <c r="AM77" s="114"/>
      <c r="AN77" s="114"/>
      <c r="AO77" s="67"/>
      <c r="AP77" s="115"/>
      <c r="AQ77" s="114"/>
      <c r="AR77" s="67"/>
    </row>
    <row r="78" spans="1:44" s="17" customFormat="1" ht="12.75" customHeight="1" thickBot="1">
      <c r="A78" s="100" t="s">
        <v>53</v>
      </c>
      <c r="B78" s="95" t="s">
        <v>355</v>
      </c>
      <c r="C78" s="95" t="s">
        <v>197</v>
      </c>
      <c r="D78" s="95" t="s">
        <v>75</v>
      </c>
      <c r="E78" s="99">
        <f>SUM(G78:AO78)-F78</f>
        <v>2</v>
      </c>
      <c r="F78" s="99">
        <f>K78+P78+U78+Z78+AE78+AJ78+AO78</f>
        <v>0</v>
      </c>
      <c r="G78" s="73"/>
      <c r="H78" s="71"/>
      <c r="I78" s="71"/>
      <c r="J78" s="71"/>
      <c r="K78" s="72"/>
      <c r="L78" s="73"/>
      <c r="M78" s="71"/>
      <c r="N78" s="71"/>
      <c r="O78" s="71"/>
      <c r="P78" s="74"/>
      <c r="Q78" s="70">
        <v>0</v>
      </c>
      <c r="R78" s="71">
        <v>2</v>
      </c>
      <c r="S78" s="71">
        <v>0</v>
      </c>
      <c r="T78" s="71" t="s">
        <v>74</v>
      </c>
      <c r="U78" s="72">
        <v>0</v>
      </c>
      <c r="V78" s="73"/>
      <c r="W78" s="71"/>
      <c r="X78" s="71"/>
      <c r="Y78" s="71"/>
      <c r="Z78" s="72"/>
      <c r="AA78" s="73"/>
      <c r="AB78" s="71"/>
      <c r="AC78" s="71"/>
      <c r="AD78" s="71"/>
      <c r="AE78" s="74"/>
      <c r="AF78" s="70"/>
      <c r="AG78" s="71"/>
      <c r="AH78" s="71"/>
      <c r="AI78" s="71"/>
      <c r="AJ78" s="72"/>
      <c r="AK78" s="73"/>
      <c r="AL78" s="71"/>
      <c r="AM78" s="71"/>
      <c r="AN78" s="71"/>
      <c r="AO78" s="74"/>
      <c r="AP78" s="73"/>
      <c r="AQ78" s="71"/>
      <c r="AR78" s="74"/>
    </row>
    <row r="79" spans="1:44" s="17" customFormat="1" ht="12.75" customHeight="1" thickBot="1">
      <c r="A79" s="100">
        <v>42</v>
      </c>
      <c r="B79" s="308"/>
      <c r="C79" s="308"/>
      <c r="D79" s="309"/>
      <c r="E79" s="99"/>
      <c r="F79" s="99"/>
      <c r="G79" s="73"/>
      <c r="H79" s="71"/>
      <c r="I79" s="71"/>
      <c r="J79" s="71"/>
      <c r="K79" s="72"/>
      <c r="L79" s="73"/>
      <c r="M79" s="71"/>
      <c r="N79" s="71"/>
      <c r="O79" s="71"/>
      <c r="P79" s="74"/>
      <c r="Q79" s="70"/>
      <c r="R79" s="71"/>
      <c r="S79" s="71"/>
      <c r="T79" s="71"/>
      <c r="U79" s="72"/>
      <c r="V79" s="73"/>
      <c r="W79" s="71"/>
      <c r="X79" s="71"/>
      <c r="Y79" s="71"/>
      <c r="Z79" s="72"/>
      <c r="AA79" s="73"/>
      <c r="AB79" s="71"/>
      <c r="AC79" s="71"/>
      <c r="AD79" s="71"/>
      <c r="AE79" s="74"/>
      <c r="AF79" s="70"/>
      <c r="AG79" s="71"/>
      <c r="AH79" s="71"/>
      <c r="AI79" s="71"/>
      <c r="AJ79" s="72"/>
      <c r="AK79" s="73"/>
      <c r="AL79" s="71"/>
      <c r="AM79" s="71"/>
      <c r="AN79" s="71"/>
      <c r="AO79" s="74"/>
      <c r="AP79" s="73"/>
      <c r="AQ79" s="71"/>
      <c r="AR79" s="74"/>
    </row>
    <row r="80" spans="1:44" s="17" customFormat="1" ht="12.75" customHeight="1" thickBot="1">
      <c r="A80" s="100" t="s">
        <v>54</v>
      </c>
      <c r="B80" s="371" t="s">
        <v>312</v>
      </c>
      <c r="C80" s="6" t="s">
        <v>198</v>
      </c>
      <c r="D80" s="6" t="s">
        <v>156</v>
      </c>
      <c r="E80" s="99">
        <f aca="true" t="shared" si="10" ref="E80:E90">SUM(G80:AO80)-F80</f>
        <v>2</v>
      </c>
      <c r="F80" s="99">
        <f aca="true" t="shared" si="11" ref="F80:F90">K80+P80+U80+Z80+AE80+AJ80+AO80</f>
        <v>0</v>
      </c>
      <c r="G80" s="73"/>
      <c r="H80" s="71"/>
      <c r="I80" s="71"/>
      <c r="J80" s="71"/>
      <c r="K80" s="72"/>
      <c r="L80" s="73">
        <v>0</v>
      </c>
      <c r="M80" s="71">
        <v>2</v>
      </c>
      <c r="N80" s="71">
        <v>0</v>
      </c>
      <c r="O80" s="71" t="s">
        <v>74</v>
      </c>
      <c r="P80" s="74">
        <v>0</v>
      </c>
      <c r="Q80" s="70"/>
      <c r="R80" s="71"/>
      <c r="S80" s="71"/>
      <c r="T80" s="71"/>
      <c r="U80" s="72"/>
      <c r="V80" s="73"/>
      <c r="W80" s="71"/>
      <c r="X80" s="71"/>
      <c r="Y80" s="71"/>
      <c r="Z80" s="72"/>
      <c r="AA80" s="73"/>
      <c r="AB80" s="71"/>
      <c r="AC80" s="71"/>
      <c r="AD80" s="71"/>
      <c r="AE80" s="74"/>
      <c r="AF80" s="70"/>
      <c r="AG80" s="71"/>
      <c r="AH80" s="71"/>
      <c r="AI80" s="71"/>
      <c r="AJ80" s="72"/>
      <c r="AK80" s="73"/>
      <c r="AL80" s="71"/>
      <c r="AM80" s="71"/>
      <c r="AN80" s="71"/>
      <c r="AO80" s="74"/>
      <c r="AP80" s="73"/>
      <c r="AQ80" s="71"/>
      <c r="AR80" s="74"/>
    </row>
    <row r="81" spans="1:44" s="17" customFormat="1" ht="12.75" customHeight="1" thickBot="1">
      <c r="A81" s="100" t="s">
        <v>55</v>
      </c>
      <c r="B81" s="371" t="s">
        <v>313</v>
      </c>
      <c r="C81" s="6" t="s">
        <v>199</v>
      </c>
      <c r="D81" s="6" t="s">
        <v>157</v>
      </c>
      <c r="E81" s="99">
        <f t="shared" si="10"/>
        <v>2</v>
      </c>
      <c r="F81" s="99">
        <f t="shared" si="11"/>
        <v>0</v>
      </c>
      <c r="G81" s="73"/>
      <c r="H81" s="71"/>
      <c r="I81" s="71"/>
      <c r="J81" s="71"/>
      <c r="K81" s="72"/>
      <c r="L81" s="73"/>
      <c r="M81" s="71"/>
      <c r="N81" s="71"/>
      <c r="O81" s="71"/>
      <c r="P81" s="74"/>
      <c r="Q81" s="70">
        <v>0</v>
      </c>
      <c r="R81" s="71">
        <v>2</v>
      </c>
      <c r="S81" s="71">
        <v>0</v>
      </c>
      <c r="T81" s="71" t="s">
        <v>74</v>
      </c>
      <c r="U81" s="72">
        <v>0</v>
      </c>
      <c r="V81" s="73"/>
      <c r="W81" s="71"/>
      <c r="X81" s="71"/>
      <c r="Y81" s="71"/>
      <c r="Z81" s="72"/>
      <c r="AA81" s="73"/>
      <c r="AB81" s="71"/>
      <c r="AC81" s="71"/>
      <c r="AD81" s="71"/>
      <c r="AE81" s="74"/>
      <c r="AF81" s="70"/>
      <c r="AG81" s="71"/>
      <c r="AH81" s="71"/>
      <c r="AI81" s="71"/>
      <c r="AJ81" s="72"/>
      <c r="AK81" s="73"/>
      <c r="AL81" s="71"/>
      <c r="AM81" s="71"/>
      <c r="AN81" s="71"/>
      <c r="AO81" s="74"/>
      <c r="AP81" s="73">
        <v>43</v>
      </c>
      <c r="AQ81" s="71"/>
      <c r="AR81" s="74"/>
    </row>
    <row r="82" spans="1:44" s="17" customFormat="1" ht="12.75" customHeight="1" hidden="1" thickBot="1">
      <c r="A82" s="100" t="s">
        <v>102</v>
      </c>
      <c r="B82" s="6"/>
      <c r="C82" s="6"/>
      <c r="D82" s="6"/>
      <c r="E82" s="99">
        <f t="shared" si="10"/>
        <v>0</v>
      </c>
      <c r="F82" s="99">
        <f t="shared" si="11"/>
        <v>0</v>
      </c>
      <c r="G82" s="73"/>
      <c r="H82" s="71"/>
      <c r="I82" s="71"/>
      <c r="J82" s="71"/>
      <c r="K82" s="72"/>
      <c r="L82" s="73"/>
      <c r="M82" s="71"/>
      <c r="N82" s="71"/>
      <c r="O82" s="71"/>
      <c r="P82" s="74"/>
      <c r="Q82" s="70"/>
      <c r="R82" s="71"/>
      <c r="S82" s="71"/>
      <c r="T82" s="71"/>
      <c r="U82" s="72"/>
      <c r="V82" s="73"/>
      <c r="W82" s="71"/>
      <c r="X82" s="71"/>
      <c r="Y82" s="71"/>
      <c r="Z82" s="72"/>
      <c r="AA82" s="73"/>
      <c r="AB82" s="71"/>
      <c r="AC82" s="71"/>
      <c r="AD82" s="71"/>
      <c r="AE82" s="74"/>
      <c r="AF82" s="70"/>
      <c r="AG82" s="71"/>
      <c r="AH82" s="71"/>
      <c r="AI82" s="71"/>
      <c r="AJ82" s="72"/>
      <c r="AK82" s="73"/>
      <c r="AL82" s="71"/>
      <c r="AM82" s="71"/>
      <c r="AN82" s="71"/>
      <c r="AO82" s="74"/>
      <c r="AP82" s="73"/>
      <c r="AQ82" s="71"/>
      <c r="AR82" s="74"/>
    </row>
    <row r="83" spans="1:44" s="17" customFormat="1" ht="12.75" customHeight="1" hidden="1" thickBot="1" thickTop="1">
      <c r="A83" s="100" t="s">
        <v>104</v>
      </c>
      <c r="B83" s="6"/>
      <c r="C83" s="6"/>
      <c r="D83" s="6"/>
      <c r="E83" s="99">
        <f t="shared" si="10"/>
        <v>0</v>
      </c>
      <c r="F83" s="99">
        <f t="shared" si="11"/>
        <v>0</v>
      </c>
      <c r="G83" s="73"/>
      <c r="H83" s="71"/>
      <c r="I83" s="71"/>
      <c r="J83" s="71"/>
      <c r="K83" s="72"/>
      <c r="L83" s="73"/>
      <c r="M83" s="71"/>
      <c r="N83" s="71"/>
      <c r="O83" s="71"/>
      <c r="P83" s="74"/>
      <c r="Q83" s="89"/>
      <c r="R83" s="90"/>
      <c r="S83" s="90"/>
      <c r="T83" s="90"/>
      <c r="U83" s="91"/>
      <c r="V83" s="73"/>
      <c r="W83" s="71"/>
      <c r="X83" s="71"/>
      <c r="Y83" s="71"/>
      <c r="Z83" s="72"/>
      <c r="AA83" s="73"/>
      <c r="AB83" s="71"/>
      <c r="AC83" s="71"/>
      <c r="AD83" s="71"/>
      <c r="AE83" s="74"/>
      <c r="AF83" s="70"/>
      <c r="AG83" s="71"/>
      <c r="AH83" s="71"/>
      <c r="AI83" s="71"/>
      <c r="AJ83" s="72"/>
      <c r="AK83" s="73"/>
      <c r="AL83" s="71"/>
      <c r="AM83" s="71"/>
      <c r="AN83" s="71"/>
      <c r="AO83" s="74"/>
      <c r="AP83" s="73"/>
      <c r="AQ83" s="71"/>
      <c r="AR83" s="74"/>
    </row>
    <row r="84" spans="1:44" s="17" customFormat="1" ht="12.75" customHeight="1" hidden="1" thickBot="1">
      <c r="A84" s="100" t="s">
        <v>105</v>
      </c>
      <c r="B84" s="156"/>
      <c r="C84" s="156"/>
      <c r="D84" s="376"/>
      <c r="E84" s="99">
        <f t="shared" si="10"/>
        <v>0</v>
      </c>
      <c r="F84" s="99">
        <f t="shared" si="11"/>
        <v>0</v>
      </c>
      <c r="G84" s="153"/>
      <c r="H84" s="154"/>
      <c r="I84" s="154"/>
      <c r="J84" s="154"/>
      <c r="K84" s="182"/>
      <c r="L84" s="153"/>
      <c r="M84" s="154"/>
      <c r="N84" s="154"/>
      <c r="O84" s="154"/>
      <c r="P84" s="155"/>
      <c r="Q84" s="196"/>
      <c r="R84" s="154"/>
      <c r="S84" s="154"/>
      <c r="T84" s="154"/>
      <c r="U84" s="182"/>
      <c r="V84" s="153"/>
      <c r="W84" s="154"/>
      <c r="X84" s="154"/>
      <c r="Y84" s="154"/>
      <c r="Z84" s="182"/>
      <c r="AA84" s="153"/>
      <c r="AB84" s="154"/>
      <c r="AC84" s="154"/>
      <c r="AD84" s="154"/>
      <c r="AE84" s="155"/>
      <c r="AF84" s="196"/>
      <c r="AG84" s="154"/>
      <c r="AH84" s="154"/>
      <c r="AI84" s="154"/>
      <c r="AJ84" s="182"/>
      <c r="AK84" s="153"/>
      <c r="AL84" s="154"/>
      <c r="AM84" s="154"/>
      <c r="AN84" s="154"/>
      <c r="AO84" s="155"/>
      <c r="AP84" s="153"/>
      <c r="AQ84" s="154"/>
      <c r="AR84" s="155"/>
    </row>
    <row r="85" spans="1:44" s="229" customFormat="1" ht="12.75" customHeight="1" thickBot="1">
      <c r="A85" s="321" t="s">
        <v>56</v>
      </c>
      <c r="B85" s="318"/>
      <c r="C85" s="318"/>
      <c r="D85" s="318" t="s">
        <v>262</v>
      </c>
      <c r="E85" s="322">
        <f t="shared" si="10"/>
        <v>4</v>
      </c>
      <c r="F85" s="320">
        <f t="shared" si="11"/>
        <v>0</v>
      </c>
      <c r="G85" s="222">
        <v>2</v>
      </c>
      <c r="H85" s="222">
        <v>2</v>
      </c>
      <c r="I85" s="222">
        <v>0</v>
      </c>
      <c r="J85" s="222" t="s">
        <v>352</v>
      </c>
      <c r="K85" s="225">
        <v>0</v>
      </c>
      <c r="L85" s="224"/>
      <c r="M85" s="222"/>
      <c r="N85" s="222"/>
      <c r="O85" s="222"/>
      <c r="P85" s="223"/>
      <c r="Q85" s="221"/>
      <c r="R85" s="222"/>
      <c r="S85" s="222"/>
      <c r="T85" s="222"/>
      <c r="U85" s="225"/>
      <c r="V85" s="224"/>
      <c r="W85" s="222"/>
      <c r="X85" s="222"/>
      <c r="Y85" s="222"/>
      <c r="Z85" s="225"/>
      <c r="AA85" s="224"/>
      <c r="AB85" s="222"/>
      <c r="AC85" s="222"/>
      <c r="AD85" s="222"/>
      <c r="AE85" s="223"/>
      <c r="AF85" s="221"/>
      <c r="AG85" s="222"/>
      <c r="AH85" s="222"/>
      <c r="AI85" s="222"/>
      <c r="AJ85" s="225"/>
      <c r="AK85" s="224"/>
      <c r="AL85" s="222"/>
      <c r="AM85" s="222"/>
      <c r="AN85" s="222"/>
      <c r="AO85" s="223"/>
      <c r="AP85" s="224"/>
      <c r="AQ85" s="222"/>
      <c r="AR85" s="223"/>
    </row>
    <row r="86" spans="1:44" s="229" customFormat="1" ht="12.75" customHeight="1" thickBot="1">
      <c r="A86" s="321" t="s">
        <v>57</v>
      </c>
      <c r="B86" s="318"/>
      <c r="C86" s="318"/>
      <c r="D86" s="318" t="s">
        <v>264</v>
      </c>
      <c r="E86" s="322">
        <f t="shared" si="10"/>
        <v>4</v>
      </c>
      <c r="F86" s="320">
        <f t="shared" si="11"/>
        <v>0</v>
      </c>
      <c r="G86" s="222"/>
      <c r="H86" s="222"/>
      <c r="I86" s="222"/>
      <c r="J86" s="222"/>
      <c r="K86" s="225"/>
      <c r="L86" s="224">
        <v>2</v>
      </c>
      <c r="M86" s="222">
        <v>2</v>
      </c>
      <c r="N86" s="222">
        <v>0</v>
      </c>
      <c r="O86" s="222" t="s">
        <v>352</v>
      </c>
      <c r="P86" s="223">
        <v>0</v>
      </c>
      <c r="Q86" s="221"/>
      <c r="R86" s="222"/>
      <c r="S86" s="222"/>
      <c r="T86" s="222"/>
      <c r="U86" s="225"/>
      <c r="V86" s="224"/>
      <c r="W86" s="222"/>
      <c r="X86" s="222"/>
      <c r="Y86" s="222"/>
      <c r="Z86" s="225"/>
      <c r="AA86" s="224"/>
      <c r="AB86" s="222"/>
      <c r="AC86" s="222"/>
      <c r="AD86" s="222"/>
      <c r="AE86" s="223"/>
      <c r="AF86" s="221"/>
      <c r="AG86" s="222"/>
      <c r="AH86" s="222"/>
      <c r="AI86" s="222"/>
      <c r="AJ86" s="225"/>
      <c r="AK86" s="224"/>
      <c r="AL86" s="222"/>
      <c r="AM86" s="222"/>
      <c r="AN86" s="222"/>
      <c r="AO86" s="223"/>
      <c r="AP86" s="224"/>
      <c r="AQ86" s="222"/>
      <c r="AR86" s="223"/>
    </row>
    <row r="87" spans="1:44" s="229" customFormat="1" ht="12.75" customHeight="1" thickBot="1">
      <c r="A87" s="321" t="s">
        <v>58</v>
      </c>
      <c r="B87" s="318"/>
      <c r="C87" s="318"/>
      <c r="D87" s="318" t="s">
        <v>263</v>
      </c>
      <c r="E87" s="322">
        <f t="shared" si="10"/>
        <v>4</v>
      </c>
      <c r="F87" s="320">
        <f t="shared" si="11"/>
        <v>0</v>
      </c>
      <c r="G87" s="222"/>
      <c r="H87" s="222"/>
      <c r="I87" s="222"/>
      <c r="J87" s="222"/>
      <c r="K87" s="225"/>
      <c r="L87" s="224"/>
      <c r="M87" s="222"/>
      <c r="N87" s="222"/>
      <c r="O87" s="222"/>
      <c r="P87" s="223"/>
      <c r="Q87" s="221">
        <v>2</v>
      </c>
      <c r="R87" s="222">
        <v>2</v>
      </c>
      <c r="S87" s="222">
        <v>0</v>
      </c>
      <c r="T87" s="222" t="s">
        <v>84</v>
      </c>
      <c r="U87" s="225">
        <v>0</v>
      </c>
      <c r="V87" s="224"/>
      <c r="W87" s="222"/>
      <c r="X87" s="222"/>
      <c r="Y87" s="222"/>
      <c r="Z87" s="225"/>
      <c r="AA87" s="224"/>
      <c r="AB87" s="222"/>
      <c r="AC87" s="222"/>
      <c r="AD87" s="222"/>
      <c r="AE87" s="223"/>
      <c r="AF87" s="221"/>
      <c r="AG87" s="222"/>
      <c r="AH87" s="222"/>
      <c r="AI87" s="222"/>
      <c r="AJ87" s="225"/>
      <c r="AK87" s="224"/>
      <c r="AL87" s="222"/>
      <c r="AM87" s="222"/>
      <c r="AN87" s="222"/>
      <c r="AO87" s="223"/>
      <c r="AP87" s="224"/>
      <c r="AQ87" s="222"/>
      <c r="AR87" s="223"/>
    </row>
    <row r="88" spans="1:44" s="229" customFormat="1" ht="12.75" customHeight="1" thickBot="1">
      <c r="A88" s="321" t="s">
        <v>59</v>
      </c>
      <c r="B88" s="318"/>
      <c r="C88" s="318"/>
      <c r="D88" s="318" t="s">
        <v>265</v>
      </c>
      <c r="E88" s="322">
        <f t="shared" si="10"/>
        <v>4</v>
      </c>
      <c r="F88" s="320">
        <f t="shared" si="11"/>
        <v>0</v>
      </c>
      <c r="G88" s="222">
        <v>2</v>
      </c>
      <c r="H88" s="222">
        <v>2</v>
      </c>
      <c r="I88" s="222">
        <v>0</v>
      </c>
      <c r="J88" s="222" t="s">
        <v>352</v>
      </c>
      <c r="K88" s="225">
        <v>0</v>
      </c>
      <c r="L88" s="323"/>
      <c r="M88" s="324"/>
      <c r="N88" s="324"/>
      <c r="O88" s="324"/>
      <c r="P88" s="325"/>
      <c r="Q88" s="221"/>
      <c r="R88" s="222"/>
      <c r="S88" s="222"/>
      <c r="T88" s="222"/>
      <c r="U88" s="225"/>
      <c r="V88" s="224"/>
      <c r="W88" s="222"/>
      <c r="X88" s="222"/>
      <c r="Y88" s="222"/>
      <c r="Z88" s="225"/>
      <c r="AA88" s="323"/>
      <c r="AB88" s="324"/>
      <c r="AC88" s="324"/>
      <c r="AD88" s="324"/>
      <c r="AE88" s="325"/>
      <c r="AF88" s="221"/>
      <c r="AG88" s="222"/>
      <c r="AH88" s="222"/>
      <c r="AI88" s="222"/>
      <c r="AJ88" s="225"/>
      <c r="AK88" s="224"/>
      <c r="AL88" s="222"/>
      <c r="AM88" s="222"/>
      <c r="AN88" s="222"/>
      <c r="AO88" s="223"/>
      <c r="AP88" s="224"/>
      <c r="AQ88" s="222"/>
      <c r="AR88" s="223"/>
    </row>
    <row r="89" spans="1:44" s="229" customFormat="1" ht="12.75" customHeight="1" thickBot="1">
      <c r="A89" s="321" t="s">
        <v>60</v>
      </c>
      <c r="B89" s="318"/>
      <c r="C89" s="318"/>
      <c r="D89" s="318" t="s">
        <v>266</v>
      </c>
      <c r="E89" s="322">
        <f t="shared" si="10"/>
        <v>4</v>
      </c>
      <c r="F89" s="320">
        <f t="shared" si="11"/>
        <v>0</v>
      </c>
      <c r="G89" s="222"/>
      <c r="H89" s="222"/>
      <c r="I89" s="222"/>
      <c r="J89" s="222"/>
      <c r="K89" s="225"/>
      <c r="L89" s="323">
        <v>2</v>
      </c>
      <c r="M89" s="324">
        <v>2</v>
      </c>
      <c r="N89" s="324">
        <v>0</v>
      </c>
      <c r="O89" s="324" t="s">
        <v>352</v>
      </c>
      <c r="P89" s="325">
        <v>0</v>
      </c>
      <c r="Q89" s="221"/>
      <c r="R89" s="222"/>
      <c r="S89" s="222"/>
      <c r="T89" s="222"/>
      <c r="U89" s="225"/>
      <c r="V89" s="224"/>
      <c r="W89" s="222"/>
      <c r="X89" s="222"/>
      <c r="Y89" s="222"/>
      <c r="Z89" s="225"/>
      <c r="AA89" s="323"/>
      <c r="AB89" s="324"/>
      <c r="AC89" s="324"/>
      <c r="AD89" s="324"/>
      <c r="AE89" s="325"/>
      <c r="AF89" s="221"/>
      <c r="AG89" s="222"/>
      <c r="AH89" s="222"/>
      <c r="AI89" s="222"/>
      <c r="AJ89" s="225"/>
      <c r="AK89" s="224"/>
      <c r="AL89" s="222"/>
      <c r="AM89" s="222"/>
      <c r="AN89" s="222"/>
      <c r="AO89" s="223"/>
      <c r="AP89" s="224"/>
      <c r="AQ89" s="222"/>
      <c r="AR89" s="223"/>
    </row>
    <row r="90" spans="1:44" s="229" customFormat="1" ht="12.75" customHeight="1" thickBot="1">
      <c r="A90" s="321" t="s">
        <v>61</v>
      </c>
      <c r="B90" s="318"/>
      <c r="C90" s="318"/>
      <c r="D90" s="318" t="s">
        <v>267</v>
      </c>
      <c r="E90" s="322">
        <f t="shared" si="10"/>
        <v>4</v>
      </c>
      <c r="F90" s="320">
        <f t="shared" si="11"/>
        <v>0</v>
      </c>
      <c r="G90" s="222"/>
      <c r="H90" s="222"/>
      <c r="I90" s="222"/>
      <c r="J90" s="222"/>
      <c r="K90" s="225"/>
      <c r="L90" s="323"/>
      <c r="M90" s="324"/>
      <c r="N90" s="324"/>
      <c r="O90" s="324"/>
      <c r="P90" s="325"/>
      <c r="Q90" s="221">
        <v>2</v>
      </c>
      <c r="R90" s="222">
        <v>2</v>
      </c>
      <c r="S90" s="222">
        <v>0</v>
      </c>
      <c r="T90" s="222" t="s">
        <v>84</v>
      </c>
      <c r="U90" s="225">
        <v>0</v>
      </c>
      <c r="V90" s="224"/>
      <c r="W90" s="222"/>
      <c r="X90" s="222"/>
      <c r="Y90" s="222"/>
      <c r="Z90" s="225"/>
      <c r="AA90" s="323"/>
      <c r="AB90" s="324"/>
      <c r="AC90" s="324"/>
      <c r="AD90" s="324"/>
      <c r="AE90" s="325"/>
      <c r="AF90" s="221"/>
      <c r="AG90" s="222"/>
      <c r="AH90" s="222"/>
      <c r="AI90" s="222"/>
      <c r="AJ90" s="225"/>
      <c r="AK90" s="224"/>
      <c r="AL90" s="222"/>
      <c r="AM90" s="222"/>
      <c r="AN90" s="222"/>
      <c r="AO90" s="223"/>
      <c r="AP90" s="224"/>
      <c r="AQ90" s="222"/>
      <c r="AR90" s="223"/>
    </row>
    <row r="91" spans="1:44" s="229" customFormat="1" ht="12.75" customHeight="1" thickBot="1">
      <c r="A91" s="321" t="s">
        <v>62</v>
      </c>
      <c r="B91" s="318"/>
      <c r="C91" s="318"/>
      <c r="D91" s="318"/>
      <c r="E91" s="322"/>
      <c r="F91" s="320"/>
      <c r="G91" s="222"/>
      <c r="H91" s="222"/>
      <c r="I91" s="222"/>
      <c r="J91" s="222"/>
      <c r="K91" s="225"/>
      <c r="L91" s="323"/>
      <c r="M91" s="324"/>
      <c r="N91" s="324"/>
      <c r="O91" s="324"/>
      <c r="P91" s="325"/>
      <c r="Q91" s="222"/>
      <c r="R91" s="222"/>
      <c r="S91" s="222"/>
      <c r="T91" s="222"/>
      <c r="U91" s="225"/>
      <c r="V91" s="224"/>
      <c r="W91" s="222"/>
      <c r="X91" s="222"/>
      <c r="Y91" s="222"/>
      <c r="Z91" s="225"/>
      <c r="AA91" s="323"/>
      <c r="AB91" s="324"/>
      <c r="AC91" s="324"/>
      <c r="AD91" s="324"/>
      <c r="AE91" s="325"/>
      <c r="AF91" s="221"/>
      <c r="AG91" s="222"/>
      <c r="AH91" s="222"/>
      <c r="AI91" s="222"/>
      <c r="AJ91" s="225"/>
      <c r="AK91" s="224"/>
      <c r="AL91" s="222"/>
      <c r="AM91" s="222"/>
      <c r="AN91" s="222"/>
      <c r="AO91" s="223"/>
      <c r="AP91" s="224"/>
      <c r="AQ91" s="222"/>
      <c r="AR91" s="223"/>
    </row>
    <row r="92" spans="1:44" s="229" customFormat="1" ht="12.75" customHeight="1" thickBot="1">
      <c r="A92" s="321" t="s">
        <v>63</v>
      </c>
      <c r="B92" s="318"/>
      <c r="C92" s="318"/>
      <c r="D92" s="318"/>
      <c r="E92" s="322"/>
      <c r="F92" s="320"/>
      <c r="G92" s="222"/>
      <c r="H92" s="222"/>
      <c r="I92" s="222"/>
      <c r="J92" s="222"/>
      <c r="K92" s="225"/>
      <c r="L92" s="323"/>
      <c r="M92" s="324"/>
      <c r="N92" s="324"/>
      <c r="O92" s="324"/>
      <c r="P92" s="325"/>
      <c r="Q92" s="221"/>
      <c r="R92" s="222"/>
      <c r="S92" s="222"/>
      <c r="T92" s="222"/>
      <c r="U92" s="225"/>
      <c r="V92" s="323"/>
      <c r="W92" s="324"/>
      <c r="X92" s="324"/>
      <c r="Y92" s="324"/>
      <c r="Z92" s="325"/>
      <c r="AA92" s="323"/>
      <c r="AB92" s="324"/>
      <c r="AC92" s="324"/>
      <c r="AD92" s="324"/>
      <c r="AE92" s="325"/>
      <c r="AF92" s="221"/>
      <c r="AG92" s="222"/>
      <c r="AH92" s="222"/>
      <c r="AI92" s="222"/>
      <c r="AJ92" s="225"/>
      <c r="AK92" s="224"/>
      <c r="AL92" s="222"/>
      <c r="AM92" s="222"/>
      <c r="AN92" s="222"/>
      <c r="AO92" s="223"/>
      <c r="AP92" s="224"/>
      <c r="AQ92" s="222"/>
      <c r="AR92" s="223"/>
    </row>
    <row r="93" spans="1:44" s="229" customFormat="1" ht="12.75" customHeight="1" thickBot="1">
      <c r="A93" s="321" t="s">
        <v>64</v>
      </c>
      <c r="B93" s="318"/>
      <c r="C93" s="318"/>
      <c r="D93" s="318"/>
      <c r="E93" s="322"/>
      <c r="F93" s="320"/>
      <c r="G93" s="222"/>
      <c r="H93" s="222"/>
      <c r="I93" s="222"/>
      <c r="J93" s="222"/>
      <c r="K93" s="225"/>
      <c r="L93" s="323"/>
      <c r="M93" s="324"/>
      <c r="N93" s="324"/>
      <c r="O93" s="324"/>
      <c r="P93" s="325"/>
      <c r="Q93" s="221"/>
      <c r="R93" s="222"/>
      <c r="S93" s="222"/>
      <c r="T93" s="222"/>
      <c r="U93" s="225"/>
      <c r="V93" s="331"/>
      <c r="W93" s="222"/>
      <c r="X93" s="222"/>
      <c r="Y93" s="222"/>
      <c r="Z93" s="225"/>
      <c r="AA93" s="224"/>
      <c r="AB93" s="222"/>
      <c r="AC93" s="222"/>
      <c r="AD93" s="222"/>
      <c r="AE93" s="225"/>
      <c r="AF93" s="224"/>
      <c r="AG93" s="222"/>
      <c r="AH93" s="222"/>
      <c r="AI93" s="222"/>
      <c r="AJ93" s="225"/>
      <c r="AK93" s="224"/>
      <c r="AL93" s="222"/>
      <c r="AM93" s="222"/>
      <c r="AN93" s="222"/>
      <c r="AO93" s="223"/>
      <c r="AP93" s="224"/>
      <c r="AQ93" s="222"/>
      <c r="AR93" s="223"/>
    </row>
    <row r="94" spans="1:44" s="34" customFormat="1" ht="12.75" customHeight="1" thickBot="1">
      <c r="A94" s="433" t="s">
        <v>224</v>
      </c>
      <c r="B94" s="434"/>
      <c r="C94" s="434"/>
      <c r="D94" s="435"/>
      <c r="E94" s="102">
        <f aca="true" t="shared" si="12" ref="E94:U94">SUM(E95:E97)</f>
        <v>7</v>
      </c>
      <c r="F94" s="102">
        <f t="shared" si="12"/>
        <v>10</v>
      </c>
      <c r="G94" s="152">
        <f t="shared" si="12"/>
        <v>0</v>
      </c>
      <c r="H94" s="152">
        <f t="shared" si="12"/>
        <v>0</v>
      </c>
      <c r="I94" s="152">
        <f t="shared" si="12"/>
        <v>0</v>
      </c>
      <c r="J94" s="152">
        <f t="shared" si="12"/>
        <v>0</v>
      </c>
      <c r="K94" s="152">
        <f t="shared" si="12"/>
        <v>0</v>
      </c>
      <c r="L94" s="152">
        <f t="shared" si="12"/>
        <v>0</v>
      </c>
      <c r="M94" s="152">
        <f t="shared" si="12"/>
        <v>0</v>
      </c>
      <c r="N94" s="152">
        <f t="shared" si="12"/>
        <v>0</v>
      </c>
      <c r="O94" s="152">
        <f t="shared" si="12"/>
        <v>0</v>
      </c>
      <c r="P94" s="152">
        <f t="shared" si="12"/>
        <v>0</v>
      </c>
      <c r="Q94" s="152">
        <f t="shared" si="12"/>
        <v>0</v>
      </c>
      <c r="R94" s="152">
        <f t="shared" si="12"/>
        <v>0</v>
      </c>
      <c r="S94" s="152">
        <f t="shared" si="12"/>
        <v>0</v>
      </c>
      <c r="T94" s="152">
        <f t="shared" si="12"/>
        <v>0</v>
      </c>
      <c r="U94" s="181">
        <f t="shared" si="12"/>
        <v>0</v>
      </c>
      <c r="V94" s="152">
        <f aca="true" t="shared" si="13" ref="V94:AO94">SUM(V95:V97)</f>
        <v>3</v>
      </c>
      <c r="W94" s="152">
        <f t="shared" si="13"/>
        <v>0</v>
      </c>
      <c r="X94" s="152">
        <f t="shared" si="13"/>
        <v>0</v>
      </c>
      <c r="Y94" s="152">
        <f t="shared" si="13"/>
        <v>0</v>
      </c>
      <c r="Z94" s="152">
        <f t="shared" si="13"/>
        <v>4</v>
      </c>
      <c r="AA94" s="152">
        <f t="shared" si="13"/>
        <v>0</v>
      </c>
      <c r="AB94" s="152">
        <f t="shared" si="13"/>
        <v>0</v>
      </c>
      <c r="AC94" s="152">
        <f t="shared" si="13"/>
        <v>0</v>
      </c>
      <c r="AD94" s="152">
        <f t="shared" si="13"/>
        <v>0</v>
      </c>
      <c r="AE94" s="152">
        <f t="shared" si="13"/>
        <v>0</v>
      </c>
      <c r="AF94" s="152">
        <f t="shared" si="13"/>
        <v>2</v>
      </c>
      <c r="AG94" s="152">
        <f t="shared" si="13"/>
        <v>0</v>
      </c>
      <c r="AH94" s="152">
        <f t="shared" si="13"/>
        <v>0</v>
      </c>
      <c r="AI94" s="152">
        <f t="shared" si="13"/>
        <v>0</v>
      </c>
      <c r="AJ94" s="181">
        <f t="shared" si="13"/>
        <v>3</v>
      </c>
      <c r="AK94" s="152">
        <f t="shared" si="13"/>
        <v>2</v>
      </c>
      <c r="AL94" s="152">
        <f t="shared" si="13"/>
        <v>0</v>
      </c>
      <c r="AM94" s="152">
        <f t="shared" si="13"/>
        <v>0</v>
      </c>
      <c r="AN94" s="152">
        <f t="shared" si="13"/>
        <v>0</v>
      </c>
      <c r="AO94" s="152">
        <f t="shared" si="13"/>
        <v>3</v>
      </c>
      <c r="AP94" s="152"/>
      <c r="AQ94" s="152"/>
      <c r="AR94" s="152"/>
    </row>
    <row r="95" spans="1:44" s="229" customFormat="1" ht="12.75" customHeight="1" thickBot="1">
      <c r="A95" s="317" t="s">
        <v>65</v>
      </c>
      <c r="B95" s="318"/>
      <c r="C95" s="318" t="s">
        <v>200</v>
      </c>
      <c r="D95" s="319" t="s">
        <v>141</v>
      </c>
      <c r="E95" s="320">
        <f>SUM(G95:AO95)-F95</f>
        <v>2</v>
      </c>
      <c r="F95" s="320">
        <f>K95+P95+U95+Z95+AE95+AJ95+AO95</f>
        <v>3</v>
      </c>
      <c r="G95" s="294"/>
      <c r="H95" s="292"/>
      <c r="I95" s="292"/>
      <c r="J95" s="292"/>
      <c r="K95" s="296"/>
      <c r="L95" s="294"/>
      <c r="M95" s="292"/>
      <c r="N95" s="292"/>
      <c r="O95" s="292"/>
      <c r="P95" s="296"/>
      <c r="Q95" s="294"/>
      <c r="R95" s="292"/>
      <c r="S95" s="292"/>
      <c r="T95" s="292"/>
      <c r="U95" s="293"/>
      <c r="V95" s="294"/>
      <c r="W95" s="292"/>
      <c r="X95" s="292"/>
      <c r="Y95" s="292"/>
      <c r="Z95" s="296"/>
      <c r="AA95" s="294"/>
      <c r="AB95" s="292"/>
      <c r="AC95" s="292"/>
      <c r="AD95" s="292"/>
      <c r="AE95" s="296"/>
      <c r="AF95" s="294">
        <v>2</v>
      </c>
      <c r="AG95" s="292">
        <v>0</v>
      </c>
      <c r="AH95" s="292">
        <v>0</v>
      </c>
      <c r="AI95" s="292" t="s">
        <v>352</v>
      </c>
      <c r="AJ95" s="296">
        <v>3</v>
      </c>
      <c r="AK95" s="294"/>
      <c r="AL95" s="292"/>
      <c r="AM95" s="292"/>
      <c r="AN95" s="292"/>
      <c r="AO95" s="296"/>
      <c r="AP95" s="294"/>
      <c r="AQ95" s="292"/>
      <c r="AR95" s="296"/>
    </row>
    <row r="96" spans="1:44" s="17" customFormat="1" ht="12.75" customHeight="1" thickBot="1">
      <c r="A96" s="100" t="s">
        <v>66</v>
      </c>
      <c r="B96" s="95"/>
      <c r="C96" s="95" t="s">
        <v>201</v>
      </c>
      <c r="D96" s="98" t="s">
        <v>142</v>
      </c>
      <c r="E96" s="99">
        <f>SUM(G96:AO96)-F96</f>
        <v>3</v>
      </c>
      <c r="F96" s="99">
        <f>K96+P96+U96+Z96+AE96+AJ96+AO96</f>
        <v>4</v>
      </c>
      <c r="G96" s="73"/>
      <c r="H96" s="71"/>
      <c r="I96" s="71"/>
      <c r="J96" s="71"/>
      <c r="K96" s="74"/>
      <c r="L96" s="73"/>
      <c r="M96" s="71"/>
      <c r="N96" s="71"/>
      <c r="O96" s="71"/>
      <c r="P96" s="74"/>
      <c r="Q96" s="73"/>
      <c r="R96" s="71"/>
      <c r="S96" s="71"/>
      <c r="T96" s="71"/>
      <c r="U96" s="72"/>
      <c r="V96" s="73">
        <v>3</v>
      </c>
      <c r="W96" s="71">
        <v>0</v>
      </c>
      <c r="X96" s="71">
        <v>0</v>
      </c>
      <c r="Y96" s="71" t="s">
        <v>352</v>
      </c>
      <c r="Z96" s="74">
        <v>4</v>
      </c>
      <c r="AA96" s="73"/>
      <c r="AB96" s="71"/>
      <c r="AC96" s="71"/>
      <c r="AD96" s="71"/>
      <c r="AE96" s="74"/>
      <c r="AF96" s="73"/>
      <c r="AG96" s="71"/>
      <c r="AH96" s="71"/>
      <c r="AI96" s="71"/>
      <c r="AJ96" s="74"/>
      <c r="AK96" s="73"/>
      <c r="AL96" s="71"/>
      <c r="AM96" s="71"/>
      <c r="AN96" s="71"/>
      <c r="AO96" s="74"/>
      <c r="AP96" s="73"/>
      <c r="AQ96" s="71"/>
      <c r="AR96" s="74"/>
    </row>
    <row r="97" spans="1:44" s="17" customFormat="1" ht="12.75" customHeight="1" thickBot="1">
      <c r="A97" s="103" t="s">
        <v>67</v>
      </c>
      <c r="B97" s="95"/>
      <c r="C97" s="95" t="s">
        <v>202</v>
      </c>
      <c r="D97" s="98" t="s">
        <v>143</v>
      </c>
      <c r="E97" s="99">
        <f>SUM(G97:AO97)-F97</f>
        <v>2</v>
      </c>
      <c r="F97" s="99">
        <f>K97+P97+U97+Z97+AE97+AJ97+AO97</f>
        <v>3</v>
      </c>
      <c r="G97" s="73"/>
      <c r="H97" s="71"/>
      <c r="I97" s="71"/>
      <c r="J97" s="71"/>
      <c r="K97" s="74"/>
      <c r="L97" s="73"/>
      <c r="M97" s="71"/>
      <c r="N97" s="71"/>
      <c r="O97" s="71"/>
      <c r="P97" s="74"/>
      <c r="Q97" s="73"/>
      <c r="R97" s="71"/>
      <c r="S97" s="71"/>
      <c r="T97" s="71"/>
      <c r="U97" s="72"/>
      <c r="V97" s="73"/>
      <c r="W97" s="71"/>
      <c r="X97" s="71"/>
      <c r="Y97" s="71"/>
      <c r="Z97" s="74"/>
      <c r="AA97" s="73"/>
      <c r="AB97" s="71"/>
      <c r="AC97" s="71"/>
      <c r="AD97" s="71"/>
      <c r="AE97" s="74"/>
      <c r="AF97" s="73"/>
      <c r="AG97" s="71"/>
      <c r="AH97" s="71"/>
      <c r="AI97" s="71"/>
      <c r="AJ97" s="74"/>
      <c r="AK97" s="73">
        <v>2</v>
      </c>
      <c r="AL97" s="71">
        <v>0</v>
      </c>
      <c r="AM97" s="71">
        <v>0</v>
      </c>
      <c r="AN97" s="71" t="s">
        <v>352</v>
      </c>
      <c r="AO97" s="74">
        <v>3</v>
      </c>
      <c r="AP97" s="73"/>
      <c r="AQ97" s="71"/>
      <c r="AR97" s="74"/>
    </row>
    <row r="98" spans="1:44" s="17" customFormat="1" ht="12.75" customHeight="1" thickBot="1">
      <c r="A98" s="403" t="s">
        <v>256</v>
      </c>
      <c r="B98" s="404"/>
      <c r="C98" s="404"/>
      <c r="D98" s="404"/>
      <c r="E98" s="152">
        <f>E94+E48+E32+E15</f>
        <v>113</v>
      </c>
      <c r="F98" s="152">
        <f>F94+F48+F32+F15</f>
        <v>148</v>
      </c>
      <c r="G98" s="152">
        <f>G94+G48+G32+G15</f>
        <v>16</v>
      </c>
      <c r="H98" s="152">
        <f>H94+H48+H32+H15</f>
        <v>3</v>
      </c>
      <c r="I98" s="152">
        <f>I94+I48+I32+I15</f>
        <v>4</v>
      </c>
      <c r="J98" s="152"/>
      <c r="K98" s="152">
        <f>K94+K48+K32+K15</f>
        <v>30</v>
      </c>
      <c r="L98" s="152">
        <f>L94+L48+L32+L15</f>
        <v>15</v>
      </c>
      <c r="M98" s="152">
        <f>M94+M48+M32+M15</f>
        <v>3</v>
      </c>
      <c r="N98" s="152">
        <f>N94+N48+N32+N15</f>
        <v>4</v>
      </c>
      <c r="O98" s="152"/>
      <c r="P98" s="152">
        <f>P94+P48+P32+P15</f>
        <v>29</v>
      </c>
      <c r="Q98" s="152">
        <f>Q94+Q48+Q32+Q15</f>
        <v>12</v>
      </c>
      <c r="R98" s="152">
        <f>R94+R48+R32+R15</f>
        <v>3</v>
      </c>
      <c r="S98" s="152">
        <f>S94+S48+S32+S15</f>
        <v>11</v>
      </c>
      <c r="T98" s="152"/>
      <c r="U98" s="152">
        <f>U94+U48+U32+U15</f>
        <v>33</v>
      </c>
      <c r="V98" s="152">
        <f>V94+V48+V32+V15</f>
        <v>10</v>
      </c>
      <c r="W98" s="152">
        <f>W94+W48+W32+W15</f>
        <v>2</v>
      </c>
      <c r="X98" s="152">
        <f>X94+X48+X32+X15</f>
        <v>5</v>
      </c>
      <c r="Y98" s="152"/>
      <c r="Z98" s="152">
        <f>Z94+Z48+Z32+Z15</f>
        <v>22</v>
      </c>
      <c r="AA98" s="152">
        <f>AA94+AA48+AA32+AA15</f>
        <v>8</v>
      </c>
      <c r="AB98" s="152">
        <f>AB94+AB48+AB32+AB15</f>
        <v>2</v>
      </c>
      <c r="AC98" s="152">
        <f>AC94+AC48+AC32+AC15</f>
        <v>1</v>
      </c>
      <c r="AD98" s="152"/>
      <c r="AE98" s="152">
        <f>AE94+AE48+AE32+AE15</f>
        <v>15</v>
      </c>
      <c r="AF98" s="152">
        <f>AF94+AF48+AF32+AF15</f>
        <v>6</v>
      </c>
      <c r="AG98" s="152">
        <f>AG94+AG48+AG32+AG15</f>
        <v>2</v>
      </c>
      <c r="AH98" s="152">
        <f>AH94+AH48+AH32+AH15</f>
        <v>0</v>
      </c>
      <c r="AI98" s="152"/>
      <c r="AJ98" s="152">
        <f>AJ94+AJ48+AJ32+AJ15</f>
        <v>11</v>
      </c>
      <c r="AK98" s="152">
        <f>AK94+AK48+AK32+AK15</f>
        <v>4</v>
      </c>
      <c r="AL98" s="152">
        <f>AL94+AL48+AL32+AL15</f>
        <v>2</v>
      </c>
      <c r="AM98" s="152">
        <f>AM94+AM48+AM32+AM15</f>
        <v>0</v>
      </c>
      <c r="AN98" s="152"/>
      <c r="AO98" s="152">
        <f>AO94+AO48+AO32+AO15</f>
        <v>8</v>
      </c>
      <c r="AP98" s="152"/>
      <c r="AQ98" s="152"/>
      <c r="AR98" s="152"/>
    </row>
    <row r="99" spans="1:44" s="17" customFormat="1" ht="12.75" customHeight="1" thickBot="1">
      <c r="A99" s="403" t="s">
        <v>257</v>
      </c>
      <c r="B99" s="404"/>
      <c r="C99" s="404"/>
      <c r="D99" s="404"/>
      <c r="E99" s="152">
        <f>E94+E76+E48+E32+E15</f>
        <v>145</v>
      </c>
      <c r="F99" s="152">
        <f>F94+F76+F48+F32+F15</f>
        <v>148</v>
      </c>
      <c r="G99" s="152">
        <f>G94+G76+G48+G32+G15</f>
        <v>20</v>
      </c>
      <c r="H99" s="152">
        <f>H94+H76+H48+H32+H15</f>
        <v>7</v>
      </c>
      <c r="I99" s="152">
        <f>I94+I76+I48+I32+I15</f>
        <v>4</v>
      </c>
      <c r="J99" s="152"/>
      <c r="K99" s="152">
        <f>K94+K76+K48+K32+K15</f>
        <v>30</v>
      </c>
      <c r="L99" s="152">
        <f>L94+L76+L48+L32+L15</f>
        <v>19</v>
      </c>
      <c r="M99" s="152">
        <f>M94+M76+M48+M32+M15</f>
        <v>11</v>
      </c>
      <c r="N99" s="152">
        <f>N94+N76+N48+N32+N15</f>
        <v>4</v>
      </c>
      <c r="O99" s="152"/>
      <c r="P99" s="152">
        <f>P94+P76+P48+P32+P15</f>
        <v>29</v>
      </c>
      <c r="Q99" s="152">
        <f>Q94+Q76+Q48+Q32+Q15</f>
        <v>16</v>
      </c>
      <c r="R99" s="152">
        <f>R94+R76+R48+R32+R15</f>
        <v>11</v>
      </c>
      <c r="S99" s="152">
        <f>S94+S76+S48+S32+S15</f>
        <v>11</v>
      </c>
      <c r="T99" s="152"/>
      <c r="U99" s="152">
        <f>U94+U76+U48+U32+U15</f>
        <v>33</v>
      </c>
      <c r="V99" s="152">
        <f>V94+V76+V48+V32+V15</f>
        <v>10</v>
      </c>
      <c r="W99" s="152">
        <f>W94+W76+W48+W32+W15</f>
        <v>2</v>
      </c>
      <c r="X99" s="152">
        <f>X94+X76+X48+X32+X15</f>
        <v>5</v>
      </c>
      <c r="Y99" s="152"/>
      <c r="Z99" s="152">
        <f>Z94+Z76+Z48+Z32+Z15</f>
        <v>22</v>
      </c>
      <c r="AA99" s="152">
        <f>AA94+AA76+AA48+AA32+AA15</f>
        <v>8</v>
      </c>
      <c r="AB99" s="152">
        <f>AB94+AB76+AB48+AB32+AB15</f>
        <v>2</v>
      </c>
      <c r="AC99" s="152">
        <f>AC94+AC76+AC48+AC32+AC15</f>
        <v>1</v>
      </c>
      <c r="AD99" s="152"/>
      <c r="AE99" s="152">
        <f>AE94+AE76+AE48+AE32+AE15</f>
        <v>15</v>
      </c>
      <c r="AF99" s="152">
        <f>AF94+AF76+AF48+AF32+AF15</f>
        <v>6</v>
      </c>
      <c r="AG99" s="152">
        <f>AG94+AG76+AG48+AG32+AG15</f>
        <v>2</v>
      </c>
      <c r="AH99" s="152">
        <f>AH94+AH76+AH48+AH32+AH15</f>
        <v>0</v>
      </c>
      <c r="AI99" s="152"/>
      <c r="AJ99" s="152">
        <f>AJ94+AJ76+AJ48+AJ32+AJ15</f>
        <v>11</v>
      </c>
      <c r="AK99" s="152">
        <f>AK94+AK76+AK48+AK32+AK15</f>
        <v>4</v>
      </c>
      <c r="AL99" s="152">
        <f>AL94+AL76+AL48+AL32+AL15</f>
        <v>2</v>
      </c>
      <c r="AM99" s="152">
        <f>AM94+AM76+AM48+AM32+AM15</f>
        <v>0</v>
      </c>
      <c r="AN99" s="152"/>
      <c r="AO99" s="152">
        <f>AO94+AO76+AO48+AO32+AO15</f>
        <v>8</v>
      </c>
      <c r="AP99" s="152"/>
      <c r="AQ99" s="152"/>
      <c r="AR99" s="152"/>
    </row>
    <row r="100" spans="1:44" s="17" customFormat="1" ht="12.75" customHeight="1">
      <c r="A100" s="157"/>
      <c r="B100" s="157"/>
      <c r="C100" s="157" t="s">
        <v>203</v>
      </c>
      <c r="D100" s="157" t="s">
        <v>71</v>
      </c>
      <c r="E100" s="127"/>
      <c r="F100" s="127"/>
      <c r="G100" s="127"/>
      <c r="H100" s="127"/>
      <c r="I100" s="127"/>
      <c r="J100" s="127">
        <f>COUNTIF(J16:J97,"s")</f>
        <v>0</v>
      </c>
      <c r="K100" s="127"/>
      <c r="L100" s="127"/>
      <c r="M100" s="127"/>
      <c r="N100" s="127"/>
      <c r="O100" s="127">
        <f>COUNTIF(O16:O97,"s")</f>
        <v>1</v>
      </c>
      <c r="P100" s="127"/>
      <c r="Q100" s="127"/>
      <c r="R100" s="127"/>
      <c r="S100" s="127"/>
      <c r="T100" s="127">
        <f>COUNTIF(T16:T97,"s")</f>
        <v>1</v>
      </c>
      <c r="U100" s="127"/>
      <c r="V100" s="127"/>
      <c r="W100" s="127"/>
      <c r="X100" s="127"/>
      <c r="Y100" s="127">
        <f>COUNTIF(Y16:Y97,"s")</f>
        <v>0</v>
      </c>
      <c r="Z100" s="127"/>
      <c r="AA100" s="127"/>
      <c r="AB100" s="127"/>
      <c r="AC100" s="127"/>
      <c r="AD100" s="127">
        <f>COUNTIF(AD16:AD97,"s")</f>
        <v>0</v>
      </c>
      <c r="AE100" s="127"/>
      <c r="AF100" s="127"/>
      <c r="AG100" s="127"/>
      <c r="AH100" s="127"/>
      <c r="AI100" s="127">
        <f>COUNTIF(AI16:AI97,"s")</f>
        <v>0</v>
      </c>
      <c r="AJ100" s="127"/>
      <c r="AK100" s="127"/>
      <c r="AL100" s="127"/>
      <c r="AM100" s="127"/>
      <c r="AN100" s="127">
        <f>COUNTIF(AN16:AN97,"s")</f>
        <v>0</v>
      </c>
      <c r="AO100" s="127"/>
      <c r="AP100" s="127"/>
      <c r="AQ100" s="127"/>
      <c r="AR100" s="127"/>
    </row>
    <row r="101" spans="1:44" s="17" customFormat="1" ht="12.75" customHeight="1">
      <c r="A101" s="105"/>
      <c r="B101" s="105"/>
      <c r="C101" s="105" t="s">
        <v>204</v>
      </c>
      <c r="D101" s="105" t="s">
        <v>72</v>
      </c>
      <c r="E101" s="106"/>
      <c r="F101" s="106"/>
      <c r="G101" s="106"/>
      <c r="H101" s="106"/>
      <c r="I101" s="106"/>
      <c r="J101" s="106">
        <f>COUNTIF(J16:J97,"v")</f>
        <v>4</v>
      </c>
      <c r="K101" s="106"/>
      <c r="L101" s="106"/>
      <c r="M101" s="106"/>
      <c r="N101" s="106"/>
      <c r="O101" s="106">
        <f>COUNTIF(O16:O97,"v")</f>
        <v>3</v>
      </c>
      <c r="P101" s="106"/>
      <c r="Q101" s="106"/>
      <c r="R101" s="106"/>
      <c r="S101" s="106"/>
      <c r="T101" s="106">
        <f>COUNTIF(T16:T97,"v")</f>
        <v>5</v>
      </c>
      <c r="U101" s="106"/>
      <c r="V101" s="106"/>
      <c r="W101" s="106"/>
      <c r="X101" s="106"/>
      <c r="Y101" s="106">
        <f>COUNTIF(Y16:Y97,"v")</f>
        <v>3</v>
      </c>
      <c r="Z101" s="106"/>
      <c r="AA101" s="106"/>
      <c r="AB101" s="106"/>
      <c r="AC101" s="106"/>
      <c r="AD101" s="106">
        <f>COUNTIF(AD16:AD97,"v")</f>
        <v>2</v>
      </c>
      <c r="AE101" s="106"/>
      <c r="AF101" s="106"/>
      <c r="AG101" s="106"/>
      <c r="AH101" s="106"/>
      <c r="AI101" s="106">
        <f>COUNTIF(AI16:AI97,"v")</f>
        <v>1</v>
      </c>
      <c r="AJ101" s="106"/>
      <c r="AK101" s="106"/>
      <c r="AL101" s="106"/>
      <c r="AM101" s="106"/>
      <c r="AN101" s="106">
        <f>COUNTIF(AN16:AN97,"v")</f>
        <v>0</v>
      </c>
      <c r="AO101" s="106"/>
      <c r="AP101" s="106"/>
      <c r="AQ101" s="106"/>
      <c r="AR101" s="106"/>
    </row>
    <row r="102" spans="1:44" ht="12.75" customHeight="1">
      <c r="A102" s="105"/>
      <c r="B102" s="105"/>
      <c r="C102" s="105" t="s">
        <v>205</v>
      </c>
      <c r="D102" s="105" t="s">
        <v>351</v>
      </c>
      <c r="E102" s="106"/>
      <c r="F102" s="106"/>
      <c r="G102" s="106"/>
      <c r="H102" s="106"/>
      <c r="I102" s="106"/>
      <c r="J102" s="106">
        <v>5</v>
      </c>
      <c r="K102" s="106"/>
      <c r="L102" s="106"/>
      <c r="M102" s="106"/>
      <c r="N102" s="106"/>
      <c r="O102" s="106">
        <v>5</v>
      </c>
      <c r="P102" s="106"/>
      <c r="Q102" s="106"/>
      <c r="R102" s="106"/>
      <c r="S102" s="106"/>
      <c r="T102" s="106">
        <v>5</v>
      </c>
      <c r="U102" s="106"/>
      <c r="V102" s="106"/>
      <c r="W102" s="106"/>
      <c r="X102" s="106"/>
      <c r="Y102" s="106">
        <v>3</v>
      </c>
      <c r="Z102" s="106"/>
      <c r="AA102" s="106"/>
      <c r="AB102" s="106"/>
      <c r="AC102" s="106"/>
      <c r="AD102" s="106">
        <v>3</v>
      </c>
      <c r="AE102" s="106"/>
      <c r="AF102" s="106"/>
      <c r="AG102" s="106"/>
      <c r="AH102" s="106"/>
      <c r="AI102" s="106">
        <v>2</v>
      </c>
      <c r="AJ102" s="106"/>
      <c r="AK102" s="106"/>
      <c r="AL102" s="106"/>
      <c r="AM102" s="106"/>
      <c r="AN102" s="106">
        <v>3</v>
      </c>
      <c r="AO102" s="106"/>
      <c r="AP102" s="106"/>
      <c r="AQ102" s="106"/>
      <c r="AR102" s="106"/>
    </row>
    <row r="103" spans="1:44" ht="12.75" customHeight="1">
      <c r="A103" s="105"/>
      <c r="B103" s="105"/>
      <c r="C103" s="105" t="s">
        <v>206</v>
      </c>
      <c r="D103" s="105" t="s">
        <v>103</v>
      </c>
      <c r="E103" s="106"/>
      <c r="F103" s="106"/>
      <c r="G103" s="106"/>
      <c r="H103" s="106"/>
      <c r="I103" s="106"/>
      <c r="J103" s="106">
        <f>COUNTIF(J16:J97,"e")</f>
        <v>0</v>
      </c>
      <c r="K103" s="106"/>
      <c r="L103" s="106"/>
      <c r="M103" s="106"/>
      <c r="N103" s="106"/>
      <c r="O103" s="106">
        <f>COUNTIF(O16:O97,"e")</f>
        <v>2</v>
      </c>
      <c r="P103" s="106"/>
      <c r="Q103" s="106"/>
      <c r="R103" s="106"/>
      <c r="S103" s="106"/>
      <c r="T103" s="106">
        <f>COUNTIF(T16:T97,"e")</f>
        <v>2</v>
      </c>
      <c r="U103" s="106"/>
      <c r="V103" s="106"/>
      <c r="W103" s="106"/>
      <c r="X103" s="106"/>
      <c r="Y103" s="106">
        <f>COUNTIF(Y16:Y97,"e")</f>
        <v>0</v>
      </c>
      <c r="Z103" s="106"/>
      <c r="AA103" s="106"/>
      <c r="AB103" s="106"/>
      <c r="AC103" s="106"/>
      <c r="AD103" s="106">
        <f>COUNTIF(AD16:AD97,"e")</f>
        <v>0</v>
      </c>
      <c r="AE103" s="106"/>
      <c r="AF103" s="106"/>
      <c r="AG103" s="106"/>
      <c r="AH103" s="106"/>
      <c r="AI103" s="106">
        <f>COUNTIF(AI16:AI97,"e")</f>
        <v>0</v>
      </c>
      <c r="AJ103" s="106"/>
      <c r="AK103" s="106"/>
      <c r="AL103" s="106"/>
      <c r="AM103" s="106"/>
      <c r="AN103" s="106">
        <f>COUNTIF(AN16:AN97,"e")</f>
        <v>0</v>
      </c>
      <c r="AO103" s="106"/>
      <c r="AP103" s="106"/>
      <c r="AQ103" s="106"/>
      <c r="AR103" s="106"/>
    </row>
    <row r="104" spans="1:40" ht="12.75" customHeight="1">
      <c r="A104" s="17"/>
      <c r="B104" s="8" t="s">
        <v>158</v>
      </c>
      <c r="C104" s="8"/>
      <c r="D104" s="101"/>
      <c r="E104" s="8" t="s">
        <v>207</v>
      </c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107"/>
    </row>
    <row r="105" spans="1:39" s="17" customFormat="1" ht="12.75" customHeight="1">
      <c r="A105" s="14"/>
      <c r="B105" s="14"/>
      <c r="C105" s="14"/>
      <c r="D105" s="108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</row>
    <row r="106" spans="2:39" s="17" customFormat="1" ht="12.75" customHeight="1">
      <c r="B106" s="15" t="s">
        <v>346</v>
      </c>
      <c r="C106" s="15"/>
      <c r="D106" s="15" t="s">
        <v>347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</row>
    <row r="107" spans="2:36" s="17" customFormat="1" ht="15" customHeight="1" thickBot="1">
      <c r="B107" s="8"/>
      <c r="C107" s="8"/>
      <c r="D107" s="104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</row>
    <row r="108" spans="1:44" s="17" customFormat="1" ht="12.75" customHeight="1" thickBot="1">
      <c r="A108" s="400" t="s">
        <v>225</v>
      </c>
      <c r="B108" s="401"/>
      <c r="C108" s="401"/>
      <c r="D108" s="402"/>
      <c r="E108" s="110">
        <f aca="true" t="shared" si="14" ref="E108:AO108">SUM(E109:E123)</f>
        <v>53</v>
      </c>
      <c r="F108" s="110">
        <f t="shared" si="14"/>
        <v>62</v>
      </c>
      <c r="G108" s="56">
        <f t="shared" si="14"/>
        <v>0</v>
      </c>
      <c r="H108" s="56">
        <f t="shared" si="14"/>
        <v>0</v>
      </c>
      <c r="I108" s="56">
        <f t="shared" si="14"/>
        <v>0</v>
      </c>
      <c r="J108" s="56">
        <f t="shared" si="14"/>
        <v>0</v>
      </c>
      <c r="K108" s="56">
        <f t="shared" si="14"/>
        <v>0</v>
      </c>
      <c r="L108" s="56">
        <f t="shared" si="14"/>
        <v>0</v>
      </c>
      <c r="M108" s="56">
        <f t="shared" si="14"/>
        <v>0</v>
      </c>
      <c r="N108" s="56">
        <f t="shared" si="14"/>
        <v>0</v>
      </c>
      <c r="O108" s="56">
        <f t="shared" si="14"/>
        <v>0</v>
      </c>
      <c r="P108" s="56">
        <f t="shared" si="14"/>
        <v>0</v>
      </c>
      <c r="Q108" s="56">
        <f t="shared" si="14"/>
        <v>0</v>
      </c>
      <c r="R108" s="56">
        <f t="shared" si="14"/>
        <v>0</v>
      </c>
      <c r="S108" s="56">
        <f t="shared" si="14"/>
        <v>0</v>
      </c>
      <c r="T108" s="56">
        <f t="shared" si="14"/>
        <v>0</v>
      </c>
      <c r="U108" s="180">
        <f t="shared" si="14"/>
        <v>0</v>
      </c>
      <c r="V108" s="56">
        <f t="shared" si="14"/>
        <v>6</v>
      </c>
      <c r="W108" s="56">
        <f t="shared" si="14"/>
        <v>0</v>
      </c>
      <c r="X108" s="56">
        <f t="shared" si="14"/>
        <v>4</v>
      </c>
      <c r="Y108" s="56">
        <f t="shared" si="14"/>
        <v>0</v>
      </c>
      <c r="Z108" s="56">
        <f t="shared" si="14"/>
        <v>11</v>
      </c>
      <c r="AA108" s="56">
        <f t="shared" si="14"/>
        <v>6</v>
      </c>
      <c r="AB108" s="56">
        <f t="shared" si="14"/>
        <v>1</v>
      </c>
      <c r="AC108" s="56">
        <f t="shared" si="14"/>
        <v>5</v>
      </c>
      <c r="AD108" s="56">
        <f t="shared" si="14"/>
        <v>0</v>
      </c>
      <c r="AE108" s="56">
        <f t="shared" si="14"/>
        <v>14</v>
      </c>
      <c r="AF108" s="56">
        <f t="shared" si="14"/>
        <v>6</v>
      </c>
      <c r="AG108" s="56">
        <f t="shared" si="14"/>
        <v>2</v>
      </c>
      <c r="AH108" s="56">
        <f t="shared" si="14"/>
        <v>7</v>
      </c>
      <c r="AI108" s="56">
        <f t="shared" si="14"/>
        <v>0</v>
      </c>
      <c r="AJ108" s="56">
        <f t="shared" si="14"/>
        <v>18</v>
      </c>
      <c r="AK108" s="56">
        <f t="shared" si="14"/>
        <v>0</v>
      </c>
      <c r="AL108" s="56">
        <f t="shared" si="14"/>
        <v>12</v>
      </c>
      <c r="AM108" s="56">
        <f t="shared" si="14"/>
        <v>4</v>
      </c>
      <c r="AN108" s="56">
        <f t="shared" si="14"/>
        <v>0</v>
      </c>
      <c r="AO108" s="56">
        <f t="shared" si="14"/>
        <v>19</v>
      </c>
      <c r="AP108" s="111"/>
      <c r="AQ108" s="112"/>
      <c r="AR108" s="113"/>
    </row>
    <row r="109" spans="1:44" s="289" customFormat="1" ht="12.75" customHeight="1" thickBot="1">
      <c r="A109" s="367" t="s">
        <v>68</v>
      </c>
      <c r="B109" s="371" t="s">
        <v>314</v>
      </c>
      <c r="C109" s="281" t="s">
        <v>211</v>
      </c>
      <c r="D109" s="281" t="s">
        <v>132</v>
      </c>
      <c r="E109" s="282">
        <f aca="true" t="shared" si="15" ref="E109:E120">SUM(G109:AO109)-F109</f>
        <v>3</v>
      </c>
      <c r="F109" s="282">
        <f>K109+P109+U109+Z109+AE109+AJ109+AO109</f>
        <v>4</v>
      </c>
      <c r="G109" s="303"/>
      <c r="H109" s="304"/>
      <c r="I109" s="304"/>
      <c r="J109" s="304"/>
      <c r="K109" s="288"/>
      <c r="L109" s="305"/>
      <c r="M109" s="304"/>
      <c r="N109" s="304"/>
      <c r="O109" s="304"/>
      <c r="P109" s="306"/>
      <c r="Q109" s="305"/>
      <c r="R109" s="304"/>
      <c r="S109" s="304"/>
      <c r="T109" s="304"/>
      <c r="U109" s="306"/>
      <c r="V109" s="305"/>
      <c r="W109" s="304"/>
      <c r="X109" s="304"/>
      <c r="Y109" s="304"/>
      <c r="Z109" s="306"/>
      <c r="AA109" s="305">
        <v>2</v>
      </c>
      <c r="AB109" s="304">
        <v>0</v>
      </c>
      <c r="AC109" s="304">
        <v>1</v>
      </c>
      <c r="AD109" s="304" t="s">
        <v>84</v>
      </c>
      <c r="AE109" s="306">
        <v>4</v>
      </c>
      <c r="AF109" s="305"/>
      <c r="AG109" s="304"/>
      <c r="AH109" s="304"/>
      <c r="AI109" s="304"/>
      <c r="AJ109" s="288"/>
      <c r="AK109" s="303"/>
      <c r="AL109" s="304"/>
      <c r="AM109" s="304"/>
      <c r="AN109" s="304"/>
      <c r="AO109" s="288"/>
      <c r="AP109" s="177">
        <v>8</v>
      </c>
      <c r="AQ109" s="175">
        <v>27</v>
      </c>
      <c r="AR109" s="185"/>
    </row>
    <row r="110" spans="1:44" s="289" customFormat="1" ht="12.75" customHeight="1" thickBot="1">
      <c r="A110" s="368" t="s">
        <v>69</v>
      </c>
      <c r="B110" s="371" t="s">
        <v>315</v>
      </c>
      <c r="C110" s="281" t="s">
        <v>212</v>
      </c>
      <c r="D110" s="281" t="s">
        <v>133</v>
      </c>
      <c r="E110" s="282">
        <f t="shared" si="15"/>
        <v>3</v>
      </c>
      <c r="F110" s="282">
        <f>K110+P110+U110+Z110+AE110+AJ110+AO110</f>
        <v>4</v>
      </c>
      <c r="G110" s="81"/>
      <c r="H110" s="82"/>
      <c r="I110" s="82"/>
      <c r="J110" s="82"/>
      <c r="K110" s="85"/>
      <c r="L110" s="84"/>
      <c r="M110" s="82"/>
      <c r="N110" s="82"/>
      <c r="O110" s="82"/>
      <c r="P110" s="83"/>
      <c r="Q110" s="84"/>
      <c r="R110" s="82"/>
      <c r="S110" s="82"/>
      <c r="T110" s="82"/>
      <c r="U110" s="83"/>
      <c r="V110" s="84"/>
      <c r="W110" s="82"/>
      <c r="X110" s="82"/>
      <c r="Y110" s="82"/>
      <c r="Z110" s="83"/>
      <c r="AA110" s="84"/>
      <c r="AB110" s="82"/>
      <c r="AC110" s="82"/>
      <c r="AD110" s="82"/>
      <c r="AE110" s="85"/>
      <c r="AF110" s="84">
        <v>2</v>
      </c>
      <c r="AG110" s="82">
        <v>0</v>
      </c>
      <c r="AH110" s="82">
        <v>1</v>
      </c>
      <c r="AI110" s="82" t="s">
        <v>84</v>
      </c>
      <c r="AJ110" s="85">
        <v>4</v>
      </c>
      <c r="AK110" s="81"/>
      <c r="AL110" s="82"/>
      <c r="AM110" s="82"/>
      <c r="AN110" s="82"/>
      <c r="AO110" s="85"/>
      <c r="AP110" s="408" t="s">
        <v>376</v>
      </c>
      <c r="AQ110" s="175"/>
      <c r="AR110" s="185"/>
    </row>
    <row r="111" spans="1:44" s="289" customFormat="1" ht="29.25" customHeight="1" thickBot="1">
      <c r="A111" s="368" t="s">
        <v>94</v>
      </c>
      <c r="B111" s="371" t="s">
        <v>316</v>
      </c>
      <c r="C111" s="281" t="s">
        <v>213</v>
      </c>
      <c r="D111" s="281" t="s">
        <v>109</v>
      </c>
      <c r="E111" s="282">
        <f t="shared" si="15"/>
        <v>3</v>
      </c>
      <c r="F111" s="282">
        <f>K111+P111+U111+Z111+AE111+AJ111+AO111</f>
        <v>3</v>
      </c>
      <c r="G111" s="89"/>
      <c r="H111" s="90"/>
      <c r="I111" s="90"/>
      <c r="J111" s="90"/>
      <c r="K111" s="93"/>
      <c r="L111" s="92"/>
      <c r="M111" s="90"/>
      <c r="N111" s="90"/>
      <c r="O111" s="90"/>
      <c r="P111" s="91"/>
      <c r="Q111" s="92"/>
      <c r="R111" s="90"/>
      <c r="S111" s="90"/>
      <c r="T111" s="90"/>
      <c r="U111" s="91"/>
      <c r="V111" s="92"/>
      <c r="W111" s="90"/>
      <c r="X111" s="90"/>
      <c r="Y111" s="90"/>
      <c r="Z111" s="91"/>
      <c r="AA111" s="92"/>
      <c r="AB111" s="90"/>
      <c r="AC111" s="90"/>
      <c r="AD111" s="90"/>
      <c r="AE111" s="93"/>
      <c r="AF111" s="92">
        <v>1</v>
      </c>
      <c r="AG111" s="90">
        <v>0</v>
      </c>
      <c r="AH111" s="90">
        <v>2</v>
      </c>
      <c r="AI111" s="90" t="s">
        <v>352</v>
      </c>
      <c r="AJ111" s="93">
        <v>3</v>
      </c>
      <c r="AK111" s="89"/>
      <c r="AL111" s="90"/>
      <c r="AM111" s="90"/>
      <c r="AN111" s="90"/>
      <c r="AO111" s="93"/>
      <c r="AP111" s="178">
        <v>58</v>
      </c>
      <c r="AQ111" s="177" t="s">
        <v>286</v>
      </c>
      <c r="AR111" s="186"/>
    </row>
    <row r="112" spans="1:44" s="229" customFormat="1" ht="12.75" customHeight="1" thickBot="1">
      <c r="A112" s="321" t="s">
        <v>95</v>
      </c>
      <c r="B112" s="374" t="s">
        <v>343</v>
      </c>
      <c r="C112" s="219" t="s">
        <v>214</v>
      </c>
      <c r="D112" s="219" t="s">
        <v>110</v>
      </c>
      <c r="E112" s="220">
        <f t="shared" si="15"/>
        <v>3</v>
      </c>
      <c r="F112" s="220">
        <f>K112+P112+U112+Z112+AE112+AJ112+AO112</f>
        <v>3</v>
      </c>
      <c r="G112" s="221"/>
      <c r="H112" s="222"/>
      <c r="I112" s="222"/>
      <c r="J112" s="222"/>
      <c r="K112" s="223"/>
      <c r="L112" s="224"/>
      <c r="M112" s="222"/>
      <c r="N112" s="222"/>
      <c r="O112" s="222"/>
      <c r="P112" s="225"/>
      <c r="Q112" s="224"/>
      <c r="R112" s="222"/>
      <c r="S112" s="222"/>
      <c r="T112" s="222"/>
      <c r="U112" s="225"/>
      <c r="V112" s="224">
        <v>2</v>
      </c>
      <c r="W112" s="222">
        <v>0</v>
      </c>
      <c r="X112" s="222">
        <v>1</v>
      </c>
      <c r="Y112" s="222" t="s">
        <v>352</v>
      </c>
      <c r="Z112" s="223">
        <v>3</v>
      </c>
      <c r="AA112" s="224"/>
      <c r="AB112" s="222"/>
      <c r="AC112" s="222"/>
      <c r="AD112" s="222"/>
      <c r="AE112" s="223"/>
      <c r="AF112" s="221"/>
      <c r="AG112" s="222"/>
      <c r="AH112" s="222"/>
      <c r="AI112" s="222"/>
      <c r="AJ112" s="223"/>
      <c r="AK112" s="221"/>
      <c r="AL112" s="222"/>
      <c r="AM112" s="222"/>
      <c r="AN112" s="222"/>
      <c r="AO112" s="223"/>
      <c r="AP112" s="227">
        <v>36</v>
      </c>
      <c r="AQ112" s="228"/>
      <c r="AR112" s="218"/>
    </row>
    <row r="113" spans="1:44" s="289" customFormat="1" ht="12.75" customHeight="1" thickBot="1">
      <c r="A113" s="368" t="s">
        <v>96</v>
      </c>
      <c r="B113" s="371" t="s">
        <v>344</v>
      </c>
      <c r="C113" s="281" t="s">
        <v>215</v>
      </c>
      <c r="D113" s="281" t="s">
        <v>111</v>
      </c>
      <c r="E113" s="282">
        <f t="shared" si="15"/>
        <v>4</v>
      </c>
      <c r="F113" s="282">
        <f>K113+P113+U113+Z113+AE113+AJ113+AO113</f>
        <v>4</v>
      </c>
      <c r="G113" s="89"/>
      <c r="H113" s="90"/>
      <c r="I113" s="90"/>
      <c r="J113" s="90"/>
      <c r="K113" s="93"/>
      <c r="L113" s="92"/>
      <c r="M113" s="90"/>
      <c r="N113" s="90"/>
      <c r="O113" s="90"/>
      <c r="P113" s="91"/>
      <c r="Q113" s="92"/>
      <c r="R113" s="90"/>
      <c r="S113" s="90"/>
      <c r="T113" s="90"/>
      <c r="U113" s="91"/>
      <c r="V113" s="92">
        <v>2</v>
      </c>
      <c r="W113" s="90">
        <v>0</v>
      </c>
      <c r="X113" s="90">
        <v>2</v>
      </c>
      <c r="Y113" s="90" t="s">
        <v>352</v>
      </c>
      <c r="Z113" s="91">
        <v>4</v>
      </c>
      <c r="AA113" s="92"/>
      <c r="AB113" s="90"/>
      <c r="AC113" s="90"/>
      <c r="AD113" s="90"/>
      <c r="AE113" s="93"/>
      <c r="AF113" s="89"/>
      <c r="AG113" s="90"/>
      <c r="AH113" s="90"/>
      <c r="AI113" s="90"/>
      <c r="AJ113" s="93"/>
      <c r="AK113" s="89"/>
      <c r="AL113" s="90"/>
      <c r="AM113" s="90"/>
      <c r="AN113" s="90"/>
      <c r="AO113" s="93"/>
      <c r="AP113" s="178">
        <v>26</v>
      </c>
      <c r="AQ113" s="177"/>
      <c r="AR113" s="186"/>
    </row>
    <row r="114" spans="1:44" s="289" customFormat="1" ht="12.75" customHeight="1" thickBot="1">
      <c r="A114" s="368" t="s">
        <v>98</v>
      </c>
      <c r="B114" s="371" t="s">
        <v>317</v>
      </c>
      <c r="C114" s="281" t="s">
        <v>216</v>
      </c>
      <c r="D114" s="281" t="s">
        <v>112</v>
      </c>
      <c r="E114" s="282">
        <f t="shared" si="15"/>
        <v>3</v>
      </c>
      <c r="F114" s="282">
        <f aca="true" t="shared" si="16" ref="F114:F119">K114+P114+U114+Z114+AE114+AJ114+AO114</f>
        <v>4</v>
      </c>
      <c r="G114" s="89"/>
      <c r="H114" s="90"/>
      <c r="I114" s="90"/>
      <c r="J114" s="90"/>
      <c r="K114" s="93"/>
      <c r="L114" s="92"/>
      <c r="M114" s="90"/>
      <c r="N114" s="90"/>
      <c r="O114" s="90"/>
      <c r="P114" s="91"/>
      <c r="Q114" s="92"/>
      <c r="R114" s="90"/>
      <c r="S114" s="90"/>
      <c r="T114" s="90"/>
      <c r="U114" s="91"/>
      <c r="V114" s="92">
        <v>2</v>
      </c>
      <c r="W114" s="90">
        <v>0</v>
      </c>
      <c r="X114" s="90">
        <v>1</v>
      </c>
      <c r="Y114" s="90" t="s">
        <v>84</v>
      </c>
      <c r="Z114" s="93">
        <v>4</v>
      </c>
      <c r="AA114" s="92"/>
      <c r="AB114" s="90"/>
      <c r="AC114" s="90"/>
      <c r="AD114" s="90"/>
      <c r="AE114" s="93"/>
      <c r="AF114" s="89"/>
      <c r="AG114" s="90"/>
      <c r="AH114" s="90"/>
      <c r="AI114" s="90"/>
      <c r="AJ114" s="93"/>
      <c r="AK114" s="89"/>
      <c r="AL114" s="90"/>
      <c r="AM114" s="90"/>
      <c r="AN114" s="90"/>
      <c r="AO114" s="93"/>
      <c r="AP114" s="307">
        <v>37</v>
      </c>
      <c r="AQ114" s="177"/>
      <c r="AR114" s="186"/>
    </row>
    <row r="115" spans="1:44" s="289" customFormat="1" ht="12.75" customHeight="1" thickBot="1">
      <c r="A115" s="368" t="s">
        <v>99</v>
      </c>
      <c r="B115" s="371" t="s">
        <v>318</v>
      </c>
      <c r="C115" s="281" t="s">
        <v>217</v>
      </c>
      <c r="D115" s="281" t="s">
        <v>113</v>
      </c>
      <c r="E115" s="282">
        <f t="shared" si="15"/>
        <v>2</v>
      </c>
      <c r="F115" s="282">
        <f t="shared" si="16"/>
        <v>3</v>
      </c>
      <c r="G115" s="89"/>
      <c r="H115" s="90"/>
      <c r="I115" s="90"/>
      <c r="J115" s="90"/>
      <c r="K115" s="93"/>
      <c r="L115" s="92"/>
      <c r="M115" s="90"/>
      <c r="N115" s="90"/>
      <c r="O115" s="90"/>
      <c r="P115" s="91"/>
      <c r="Q115" s="92"/>
      <c r="R115" s="90"/>
      <c r="S115" s="90"/>
      <c r="T115" s="90"/>
      <c r="U115" s="91"/>
      <c r="V115" s="92"/>
      <c r="W115" s="90"/>
      <c r="X115" s="90"/>
      <c r="Y115" s="90"/>
      <c r="Z115" s="91"/>
      <c r="AA115" s="84">
        <v>0</v>
      </c>
      <c r="AB115" s="90">
        <v>0</v>
      </c>
      <c r="AC115" s="90">
        <v>2</v>
      </c>
      <c r="AD115" s="90" t="s">
        <v>352</v>
      </c>
      <c r="AE115" s="91">
        <v>3</v>
      </c>
      <c r="AF115" s="92"/>
      <c r="AG115" s="90"/>
      <c r="AH115" s="90"/>
      <c r="AI115" s="90"/>
      <c r="AJ115" s="91"/>
      <c r="AK115" s="92"/>
      <c r="AL115" s="90"/>
      <c r="AM115" s="90"/>
      <c r="AN115" s="90"/>
      <c r="AO115" s="93"/>
      <c r="AP115" s="178">
        <v>32</v>
      </c>
      <c r="AQ115" s="177"/>
      <c r="AR115" s="186"/>
    </row>
    <row r="116" spans="1:44" s="289" customFormat="1" ht="12.75" customHeight="1" thickBot="1">
      <c r="A116" s="368" t="s">
        <v>100</v>
      </c>
      <c r="B116" s="371" t="s">
        <v>319</v>
      </c>
      <c r="C116" s="281" t="s">
        <v>218</v>
      </c>
      <c r="D116" s="281" t="s">
        <v>134</v>
      </c>
      <c r="E116" s="282">
        <f t="shared" si="15"/>
        <v>3</v>
      </c>
      <c r="F116" s="282">
        <f t="shared" si="16"/>
        <v>3</v>
      </c>
      <c r="G116" s="89"/>
      <c r="H116" s="90"/>
      <c r="I116" s="90"/>
      <c r="J116" s="90"/>
      <c r="K116" s="93"/>
      <c r="L116" s="92"/>
      <c r="M116" s="90"/>
      <c r="N116" s="90"/>
      <c r="O116" s="90"/>
      <c r="P116" s="91"/>
      <c r="Q116" s="92"/>
      <c r="R116" s="90"/>
      <c r="S116" s="90"/>
      <c r="T116" s="90"/>
      <c r="U116" s="91"/>
      <c r="V116" s="92"/>
      <c r="W116" s="90"/>
      <c r="X116" s="90"/>
      <c r="Y116" s="90"/>
      <c r="Z116" s="91"/>
      <c r="AA116" s="84">
        <v>2</v>
      </c>
      <c r="AB116" s="90">
        <v>0</v>
      </c>
      <c r="AC116" s="90">
        <v>1</v>
      </c>
      <c r="AD116" s="90" t="s">
        <v>352</v>
      </c>
      <c r="AE116" s="93">
        <v>3</v>
      </c>
      <c r="AF116" s="89"/>
      <c r="AG116" s="90"/>
      <c r="AH116" s="90"/>
      <c r="AI116" s="90"/>
      <c r="AJ116" s="93"/>
      <c r="AK116" s="89"/>
      <c r="AL116" s="90"/>
      <c r="AM116" s="90"/>
      <c r="AN116" s="90"/>
      <c r="AO116" s="93"/>
      <c r="AP116" s="178">
        <v>62</v>
      </c>
      <c r="AQ116" s="177"/>
      <c r="AR116" s="186"/>
    </row>
    <row r="117" spans="1:44" s="289" customFormat="1" ht="12.75" customHeight="1" thickBot="1">
      <c r="A117" s="368" t="s">
        <v>101</v>
      </c>
      <c r="B117" s="371" t="s">
        <v>331</v>
      </c>
      <c r="C117" s="281" t="s">
        <v>219</v>
      </c>
      <c r="D117" s="281" t="s">
        <v>135</v>
      </c>
      <c r="E117" s="282">
        <f t="shared" si="15"/>
        <v>3</v>
      </c>
      <c r="F117" s="282">
        <f t="shared" si="16"/>
        <v>4</v>
      </c>
      <c r="G117" s="89"/>
      <c r="H117" s="90"/>
      <c r="I117" s="90"/>
      <c r="J117" s="90"/>
      <c r="K117" s="93"/>
      <c r="L117" s="92"/>
      <c r="M117" s="90"/>
      <c r="N117" s="90"/>
      <c r="O117" s="90"/>
      <c r="P117" s="91"/>
      <c r="Q117" s="92"/>
      <c r="R117" s="90"/>
      <c r="S117" s="90"/>
      <c r="T117" s="90"/>
      <c r="U117" s="91"/>
      <c r="V117" s="92"/>
      <c r="W117" s="90"/>
      <c r="X117" s="90"/>
      <c r="Y117" s="90"/>
      <c r="Z117" s="91"/>
      <c r="AA117" s="92"/>
      <c r="AB117" s="90"/>
      <c r="AC117" s="90"/>
      <c r="AD117" s="90"/>
      <c r="AE117" s="93"/>
      <c r="AF117" s="89">
        <v>1</v>
      </c>
      <c r="AG117" s="90">
        <v>0</v>
      </c>
      <c r="AH117" s="90">
        <v>2</v>
      </c>
      <c r="AI117" s="90" t="s">
        <v>84</v>
      </c>
      <c r="AJ117" s="93">
        <v>4</v>
      </c>
      <c r="AK117" s="89"/>
      <c r="AL117" s="90"/>
      <c r="AM117" s="90"/>
      <c r="AN117" s="90"/>
      <c r="AO117" s="93"/>
      <c r="AP117" s="178">
        <v>64</v>
      </c>
      <c r="AQ117" s="177">
        <v>61</v>
      </c>
      <c r="AR117" s="186"/>
    </row>
    <row r="118" spans="1:44" s="289" customFormat="1" ht="12.75" customHeight="1" thickBot="1">
      <c r="A118" s="368" t="s">
        <v>102</v>
      </c>
      <c r="B118" s="371" t="s">
        <v>320</v>
      </c>
      <c r="C118" s="281" t="s">
        <v>283</v>
      </c>
      <c r="D118" s="281" t="s">
        <v>277</v>
      </c>
      <c r="E118" s="282">
        <f t="shared" si="15"/>
        <v>4</v>
      </c>
      <c r="F118" s="282">
        <f t="shared" si="16"/>
        <v>4</v>
      </c>
      <c r="G118" s="89"/>
      <c r="H118" s="90"/>
      <c r="I118" s="90"/>
      <c r="J118" s="90"/>
      <c r="K118" s="93"/>
      <c r="L118" s="92"/>
      <c r="M118" s="90"/>
      <c r="N118" s="90"/>
      <c r="O118" s="90"/>
      <c r="P118" s="91"/>
      <c r="Q118" s="92"/>
      <c r="R118" s="90"/>
      <c r="S118" s="90"/>
      <c r="T118" s="90"/>
      <c r="U118" s="91"/>
      <c r="V118" s="92"/>
      <c r="W118" s="90"/>
      <c r="X118" s="90"/>
      <c r="Y118" s="90"/>
      <c r="Z118" s="91"/>
      <c r="AA118" s="84">
        <v>2</v>
      </c>
      <c r="AB118" s="90">
        <v>1</v>
      </c>
      <c r="AC118" s="90">
        <v>1</v>
      </c>
      <c r="AD118" s="90" t="s">
        <v>84</v>
      </c>
      <c r="AE118" s="91">
        <v>4</v>
      </c>
      <c r="AF118" s="92"/>
      <c r="AG118" s="90"/>
      <c r="AH118" s="90"/>
      <c r="AI118" s="90"/>
      <c r="AJ118" s="93"/>
      <c r="AK118" s="89"/>
      <c r="AL118" s="90"/>
      <c r="AM118" s="90"/>
      <c r="AN118" s="90"/>
      <c r="AO118" s="93"/>
      <c r="AP118" s="178">
        <v>37</v>
      </c>
      <c r="AQ118" s="177"/>
      <c r="AR118" s="186"/>
    </row>
    <row r="119" spans="1:44" s="289" customFormat="1" ht="12.75" customHeight="1" thickBot="1">
      <c r="A119" s="368" t="s">
        <v>104</v>
      </c>
      <c r="B119" s="371" t="s">
        <v>289</v>
      </c>
      <c r="C119" s="281" t="s">
        <v>284</v>
      </c>
      <c r="D119" s="281" t="s">
        <v>278</v>
      </c>
      <c r="E119" s="282">
        <f t="shared" si="15"/>
        <v>4</v>
      </c>
      <c r="F119" s="282">
        <f t="shared" si="16"/>
        <v>4</v>
      </c>
      <c r="G119" s="89"/>
      <c r="H119" s="90"/>
      <c r="I119" s="90"/>
      <c r="J119" s="90"/>
      <c r="K119" s="93"/>
      <c r="L119" s="92"/>
      <c r="M119" s="90"/>
      <c r="N119" s="90"/>
      <c r="O119" s="90"/>
      <c r="P119" s="91"/>
      <c r="Q119" s="92"/>
      <c r="R119" s="90"/>
      <c r="S119" s="90"/>
      <c r="T119" s="90"/>
      <c r="U119" s="91"/>
      <c r="V119" s="92"/>
      <c r="W119" s="90"/>
      <c r="X119" s="90"/>
      <c r="Y119" s="90"/>
      <c r="Z119" s="91"/>
      <c r="AA119" s="92"/>
      <c r="AB119" s="90"/>
      <c r="AC119" s="90"/>
      <c r="AD119" s="90"/>
      <c r="AE119" s="93"/>
      <c r="AF119" s="92">
        <v>2</v>
      </c>
      <c r="AG119" s="90">
        <v>0</v>
      </c>
      <c r="AH119" s="90">
        <v>2</v>
      </c>
      <c r="AI119" s="90" t="s">
        <v>84</v>
      </c>
      <c r="AJ119" s="93">
        <v>4</v>
      </c>
      <c r="AK119" s="89"/>
      <c r="AL119" s="90"/>
      <c r="AM119" s="90"/>
      <c r="AN119" s="90"/>
      <c r="AO119" s="93"/>
      <c r="AP119" s="176">
        <v>66</v>
      </c>
      <c r="AQ119" s="177"/>
      <c r="AR119" s="186"/>
    </row>
    <row r="120" spans="1:44" s="229" customFormat="1" ht="12.75" customHeight="1" thickBot="1">
      <c r="A120" s="321" t="s">
        <v>105</v>
      </c>
      <c r="B120" s="374"/>
      <c r="C120" s="219" t="s">
        <v>208</v>
      </c>
      <c r="D120" s="219" t="s">
        <v>77</v>
      </c>
      <c r="E120" s="220">
        <f t="shared" si="15"/>
        <v>2</v>
      </c>
      <c r="F120" s="220">
        <f>K120+P120+U120+Z120+AE120+AJ120+AO120</f>
        <v>3</v>
      </c>
      <c r="G120" s="221"/>
      <c r="H120" s="222"/>
      <c r="I120" s="222"/>
      <c r="J120" s="222"/>
      <c r="K120" s="223"/>
      <c r="L120" s="224"/>
      <c r="M120" s="222"/>
      <c r="N120" s="222"/>
      <c r="O120" s="222"/>
      <c r="P120" s="225"/>
      <c r="Q120" s="224"/>
      <c r="R120" s="222"/>
      <c r="S120" s="222"/>
      <c r="T120" s="222"/>
      <c r="U120" s="225"/>
      <c r="V120" s="224"/>
      <c r="W120" s="222"/>
      <c r="X120" s="222"/>
      <c r="Y120" s="222"/>
      <c r="Z120" s="225"/>
      <c r="AA120" s="224"/>
      <c r="AB120" s="222"/>
      <c r="AC120" s="222"/>
      <c r="AD120" s="222"/>
      <c r="AE120" s="223"/>
      <c r="AF120" s="221">
        <v>0</v>
      </c>
      <c r="AG120" s="222">
        <v>2</v>
      </c>
      <c r="AH120" s="222">
        <v>0</v>
      </c>
      <c r="AI120" s="222" t="s">
        <v>352</v>
      </c>
      <c r="AJ120" s="223">
        <v>3</v>
      </c>
      <c r="AK120" s="221"/>
      <c r="AL120" s="222"/>
      <c r="AM120" s="222"/>
      <c r="AN120" s="222"/>
      <c r="AO120" s="223"/>
      <c r="AP120" s="226"/>
      <c r="AQ120" s="228"/>
      <c r="AR120" s="218"/>
    </row>
    <row r="121" spans="1:44" s="289" customFormat="1" ht="12.75" customHeight="1" thickBot="1">
      <c r="A121" s="368" t="s">
        <v>106</v>
      </c>
      <c r="B121" s="371"/>
      <c r="C121" s="281"/>
      <c r="D121" s="281"/>
      <c r="E121" s="282"/>
      <c r="F121" s="282"/>
      <c r="G121" s="89"/>
      <c r="H121" s="90"/>
      <c r="I121" s="90"/>
      <c r="J121" s="90"/>
      <c r="K121" s="93"/>
      <c r="L121" s="92"/>
      <c r="M121" s="90"/>
      <c r="N121" s="90"/>
      <c r="O121" s="90"/>
      <c r="P121" s="91"/>
      <c r="Q121" s="92"/>
      <c r="R121" s="90"/>
      <c r="S121" s="90"/>
      <c r="T121" s="90"/>
      <c r="U121" s="91"/>
      <c r="V121" s="92"/>
      <c r="W121" s="90"/>
      <c r="X121" s="90"/>
      <c r="Y121" s="90"/>
      <c r="Z121" s="91"/>
      <c r="AA121" s="92"/>
      <c r="AB121" s="90"/>
      <c r="AC121" s="90"/>
      <c r="AD121" s="90"/>
      <c r="AE121" s="93"/>
      <c r="AF121" s="89"/>
      <c r="AG121" s="90"/>
      <c r="AH121" s="90"/>
      <c r="AI121" s="90"/>
      <c r="AJ121" s="93"/>
      <c r="AK121" s="89"/>
      <c r="AL121" s="90"/>
      <c r="AM121" s="90"/>
      <c r="AN121" s="90"/>
      <c r="AO121" s="93"/>
      <c r="AP121" s="176"/>
      <c r="AQ121" s="177"/>
      <c r="AR121" s="186"/>
    </row>
    <row r="122" spans="1:44" s="289" customFormat="1" ht="15" customHeight="1" thickBot="1">
      <c r="A122" s="368" t="s">
        <v>107</v>
      </c>
      <c r="B122" s="371" t="s">
        <v>321</v>
      </c>
      <c r="C122" s="281" t="s">
        <v>209</v>
      </c>
      <c r="D122" s="281" t="s">
        <v>97</v>
      </c>
      <c r="E122" s="282">
        <f>SUM(G122:AO122)-F122</f>
        <v>4</v>
      </c>
      <c r="F122" s="282">
        <f>K122+P122+U122+Z122+AE122+AJ122+AO122</f>
        <v>4</v>
      </c>
      <c r="G122" s="89"/>
      <c r="H122" s="90"/>
      <c r="I122" s="90"/>
      <c r="J122" s="90"/>
      <c r="K122" s="93"/>
      <c r="L122" s="92"/>
      <c r="M122" s="90"/>
      <c r="N122" s="90"/>
      <c r="O122" s="90"/>
      <c r="P122" s="91"/>
      <c r="Q122" s="92"/>
      <c r="R122" s="90"/>
      <c r="S122" s="90"/>
      <c r="T122" s="90"/>
      <c r="U122" s="91"/>
      <c r="V122" s="92"/>
      <c r="W122" s="90"/>
      <c r="X122" s="90"/>
      <c r="Y122" s="90"/>
      <c r="Z122" s="91"/>
      <c r="AA122" s="92"/>
      <c r="AB122" s="90"/>
      <c r="AC122" s="90"/>
      <c r="AD122" s="90"/>
      <c r="AE122" s="93"/>
      <c r="AF122" s="89"/>
      <c r="AG122" s="90"/>
      <c r="AH122" s="90"/>
      <c r="AI122" s="90"/>
      <c r="AJ122" s="93"/>
      <c r="AK122" s="89">
        <v>0</v>
      </c>
      <c r="AL122" s="90">
        <v>0</v>
      </c>
      <c r="AM122" s="90">
        <v>4</v>
      </c>
      <c r="AN122" s="90" t="s">
        <v>352</v>
      </c>
      <c r="AO122" s="93">
        <v>4</v>
      </c>
      <c r="AP122" s="302" t="s">
        <v>287</v>
      </c>
      <c r="AQ122" s="177"/>
      <c r="AR122" s="186"/>
    </row>
    <row r="123" spans="1:44" s="289" customFormat="1" ht="15" customHeight="1" thickBot="1">
      <c r="A123" s="336" t="s">
        <v>108</v>
      </c>
      <c r="B123" s="372" t="s">
        <v>327</v>
      </c>
      <c r="C123" s="308" t="s">
        <v>210</v>
      </c>
      <c r="D123" s="309" t="s">
        <v>70</v>
      </c>
      <c r="E123" s="282">
        <f>SUM(G123:AO123)-F123</f>
        <v>12</v>
      </c>
      <c r="F123" s="282">
        <f>K123+P123+U123+Z123+AE123+AJ123+AO123</f>
        <v>15</v>
      </c>
      <c r="G123" s="310"/>
      <c r="H123" s="311"/>
      <c r="I123" s="311"/>
      <c r="J123" s="311"/>
      <c r="K123" s="312"/>
      <c r="L123" s="313"/>
      <c r="M123" s="311"/>
      <c r="N123" s="311"/>
      <c r="O123" s="311"/>
      <c r="P123" s="314"/>
      <c r="Q123" s="313"/>
      <c r="R123" s="311"/>
      <c r="S123" s="311"/>
      <c r="T123" s="311"/>
      <c r="U123" s="314"/>
      <c r="V123" s="313"/>
      <c r="W123" s="311"/>
      <c r="X123" s="311"/>
      <c r="Y123" s="311"/>
      <c r="Z123" s="314"/>
      <c r="AA123" s="313"/>
      <c r="AB123" s="311"/>
      <c r="AC123" s="311"/>
      <c r="AD123" s="311"/>
      <c r="AE123" s="312"/>
      <c r="AF123" s="310"/>
      <c r="AG123" s="311"/>
      <c r="AH123" s="311"/>
      <c r="AI123" s="311"/>
      <c r="AJ123" s="312"/>
      <c r="AK123" s="310">
        <v>0</v>
      </c>
      <c r="AL123" s="311">
        <v>12</v>
      </c>
      <c r="AM123" s="311">
        <v>0</v>
      </c>
      <c r="AN123" s="311" t="s">
        <v>353</v>
      </c>
      <c r="AO123" s="312">
        <v>15</v>
      </c>
      <c r="AP123" s="409" t="s">
        <v>287</v>
      </c>
      <c r="AQ123" s="315"/>
      <c r="AR123" s="316"/>
    </row>
    <row r="124" spans="1:44" s="17" customFormat="1" ht="12.75" customHeight="1" thickBot="1">
      <c r="A124" s="403" t="s">
        <v>226</v>
      </c>
      <c r="B124" s="404"/>
      <c r="C124" s="404"/>
      <c r="D124" s="404"/>
      <c r="E124" s="152">
        <f>E108+E99</f>
        <v>198</v>
      </c>
      <c r="F124" s="152">
        <f>F108+F99</f>
        <v>210</v>
      </c>
      <c r="G124" s="152">
        <f aca="true" t="shared" si="17" ref="G124:AO124">G108+G99</f>
        <v>20</v>
      </c>
      <c r="H124" s="152">
        <f t="shared" si="17"/>
        <v>7</v>
      </c>
      <c r="I124" s="152">
        <f t="shared" si="17"/>
        <v>4</v>
      </c>
      <c r="J124" s="152">
        <f t="shared" si="17"/>
        <v>0</v>
      </c>
      <c r="K124" s="152">
        <f t="shared" si="17"/>
        <v>30</v>
      </c>
      <c r="L124" s="152">
        <f t="shared" si="17"/>
        <v>19</v>
      </c>
      <c r="M124" s="152">
        <f t="shared" si="17"/>
        <v>11</v>
      </c>
      <c r="N124" s="152">
        <f t="shared" si="17"/>
        <v>4</v>
      </c>
      <c r="O124" s="152">
        <f t="shared" si="17"/>
        <v>0</v>
      </c>
      <c r="P124" s="152">
        <f t="shared" si="17"/>
        <v>29</v>
      </c>
      <c r="Q124" s="152">
        <f t="shared" si="17"/>
        <v>16</v>
      </c>
      <c r="R124" s="152">
        <f t="shared" si="17"/>
        <v>11</v>
      </c>
      <c r="S124" s="152">
        <f t="shared" si="17"/>
        <v>11</v>
      </c>
      <c r="T124" s="152">
        <f t="shared" si="17"/>
        <v>0</v>
      </c>
      <c r="U124" s="181">
        <f t="shared" si="17"/>
        <v>33</v>
      </c>
      <c r="V124" s="61">
        <f>V108+V99</f>
        <v>16</v>
      </c>
      <c r="W124" s="152">
        <f t="shared" si="17"/>
        <v>2</v>
      </c>
      <c r="X124" s="152">
        <f t="shared" si="17"/>
        <v>9</v>
      </c>
      <c r="Y124" s="152">
        <f t="shared" si="17"/>
        <v>0</v>
      </c>
      <c r="Z124" s="152">
        <f t="shared" si="17"/>
        <v>33</v>
      </c>
      <c r="AA124" s="152">
        <f t="shared" si="17"/>
        <v>14</v>
      </c>
      <c r="AB124" s="152">
        <f t="shared" si="17"/>
        <v>3</v>
      </c>
      <c r="AC124" s="152">
        <f t="shared" si="17"/>
        <v>6</v>
      </c>
      <c r="AD124" s="152">
        <f t="shared" si="17"/>
        <v>0</v>
      </c>
      <c r="AE124" s="152">
        <f t="shared" si="17"/>
        <v>29</v>
      </c>
      <c r="AF124" s="152">
        <f t="shared" si="17"/>
        <v>12</v>
      </c>
      <c r="AG124" s="152">
        <f t="shared" si="17"/>
        <v>4</v>
      </c>
      <c r="AH124" s="152">
        <f t="shared" si="17"/>
        <v>7</v>
      </c>
      <c r="AI124" s="152">
        <f t="shared" si="17"/>
        <v>0</v>
      </c>
      <c r="AJ124" s="152">
        <f t="shared" si="17"/>
        <v>29</v>
      </c>
      <c r="AK124" s="152">
        <f t="shared" si="17"/>
        <v>4</v>
      </c>
      <c r="AL124" s="152">
        <f t="shared" si="17"/>
        <v>14</v>
      </c>
      <c r="AM124" s="152">
        <f t="shared" si="17"/>
        <v>4</v>
      </c>
      <c r="AN124" s="152">
        <f t="shared" si="17"/>
        <v>0</v>
      </c>
      <c r="AO124" s="152">
        <f t="shared" si="17"/>
        <v>27</v>
      </c>
      <c r="AP124" s="69" t="s">
        <v>288</v>
      </c>
      <c r="AQ124" s="69"/>
      <c r="AR124" s="69"/>
    </row>
    <row r="125" spans="1:44" s="17" customFormat="1" ht="12.75" customHeight="1">
      <c r="A125" s="206"/>
      <c r="B125" s="157"/>
      <c r="C125" s="157" t="s">
        <v>203</v>
      </c>
      <c r="D125" s="157" t="s">
        <v>71</v>
      </c>
      <c r="E125" s="127"/>
      <c r="F125" s="127"/>
      <c r="G125" s="127"/>
      <c r="H125" s="127"/>
      <c r="I125" s="127"/>
      <c r="J125" s="127">
        <f>J100+COUNTIF(J109:J123,"s")</f>
        <v>0</v>
      </c>
      <c r="K125" s="127"/>
      <c r="L125" s="127"/>
      <c r="M125" s="127"/>
      <c r="N125" s="127"/>
      <c r="O125" s="127">
        <f>O100+COUNTIF(O109:O123,"s")</f>
        <v>1</v>
      </c>
      <c r="P125" s="127"/>
      <c r="Q125" s="127"/>
      <c r="R125" s="127"/>
      <c r="S125" s="127"/>
      <c r="T125" s="127">
        <f>T100+COUNTIF(T109:T123,"s")</f>
        <v>1</v>
      </c>
      <c r="U125" s="127"/>
      <c r="V125" s="127"/>
      <c r="W125" s="127"/>
      <c r="X125" s="127"/>
      <c r="Y125" s="127">
        <f>Y100+COUNTIF(Y109:Y123,"s")</f>
        <v>0</v>
      </c>
      <c r="Z125" s="127"/>
      <c r="AA125" s="127"/>
      <c r="AB125" s="127"/>
      <c r="AC125" s="127"/>
      <c r="AD125" s="127">
        <f>AD100+COUNTIF(AD109:AD123,"s")</f>
        <v>0</v>
      </c>
      <c r="AE125" s="127"/>
      <c r="AF125" s="127"/>
      <c r="AG125" s="127"/>
      <c r="AH125" s="127"/>
      <c r="AI125" s="127">
        <f>AI100+COUNTIF(AI109:AI123,"s")</f>
        <v>0</v>
      </c>
      <c r="AJ125" s="127"/>
      <c r="AK125" s="127"/>
      <c r="AL125" s="127"/>
      <c r="AM125" s="127"/>
      <c r="AN125" s="127">
        <f>AN100+COUNTIF(AN109:AN123,"s")</f>
        <v>0</v>
      </c>
      <c r="AO125" s="127"/>
      <c r="AP125" s="69"/>
      <c r="AQ125" s="69"/>
      <c r="AR125" s="69"/>
    </row>
    <row r="126" spans="1:44" s="17" customFormat="1" ht="12.75" customHeight="1">
      <c r="A126" s="366"/>
      <c r="B126" s="105"/>
      <c r="C126" s="105" t="s">
        <v>204</v>
      </c>
      <c r="D126" s="105" t="s">
        <v>72</v>
      </c>
      <c r="E126" s="106"/>
      <c r="F126" s="106"/>
      <c r="G126" s="106"/>
      <c r="H126" s="106"/>
      <c r="I126" s="106"/>
      <c r="J126" s="106">
        <f>J101+COUNTIF(J109:J123,"v")</f>
        <v>4</v>
      </c>
      <c r="K126" s="106"/>
      <c r="L126" s="106"/>
      <c r="M126" s="106"/>
      <c r="N126" s="106"/>
      <c r="O126" s="106">
        <f>O101+COUNTIF(O109:O123,"v")</f>
        <v>3</v>
      </c>
      <c r="P126" s="106"/>
      <c r="Q126" s="106"/>
      <c r="R126" s="106"/>
      <c r="S126" s="106"/>
      <c r="T126" s="106">
        <f>T101+COUNTIF(T109:T123,"v")</f>
        <v>5</v>
      </c>
      <c r="U126" s="106"/>
      <c r="V126" s="106"/>
      <c r="W126" s="106"/>
      <c r="X126" s="106"/>
      <c r="Y126" s="106">
        <f>Y101+COUNTIF(Y109:Y123,"v")</f>
        <v>4</v>
      </c>
      <c r="Z126" s="106"/>
      <c r="AA126" s="106"/>
      <c r="AB126" s="106"/>
      <c r="AC126" s="106"/>
      <c r="AD126" s="106">
        <f>AD101+COUNTIF(AD109:AD123,"v")</f>
        <v>4</v>
      </c>
      <c r="AE126" s="106"/>
      <c r="AF126" s="106"/>
      <c r="AG126" s="106"/>
      <c r="AH126" s="106"/>
      <c r="AI126" s="106">
        <f>AI101+COUNTIF(AI109:AI123,"v")</f>
        <v>4</v>
      </c>
      <c r="AJ126" s="106"/>
      <c r="AK126" s="106"/>
      <c r="AL126" s="106"/>
      <c r="AM126" s="106"/>
      <c r="AN126" s="106">
        <f>AN101+COUNTIF(AN109:AN123,"v")</f>
        <v>0</v>
      </c>
      <c r="AO126" s="106"/>
      <c r="AP126" s="69"/>
      <c r="AQ126" s="69"/>
      <c r="AR126" s="69"/>
    </row>
    <row r="127" spans="1:44" s="17" customFormat="1" ht="12.75" customHeight="1">
      <c r="A127" s="366"/>
      <c r="B127" s="105"/>
      <c r="C127" s="105" t="s">
        <v>205</v>
      </c>
      <c r="D127" s="105" t="s">
        <v>351</v>
      </c>
      <c r="E127" s="106"/>
      <c r="F127" s="106"/>
      <c r="G127" s="106"/>
      <c r="H127" s="106"/>
      <c r="I127" s="106"/>
      <c r="J127" s="106">
        <f>J102+COUNTIF(J109:J123,"f")</f>
        <v>5</v>
      </c>
      <c r="K127" s="106"/>
      <c r="L127" s="106"/>
      <c r="M127" s="106"/>
      <c r="N127" s="106"/>
      <c r="O127" s="106">
        <f>O102+COUNTIF(O109:O123,"f")</f>
        <v>5</v>
      </c>
      <c r="P127" s="106"/>
      <c r="Q127" s="106"/>
      <c r="R127" s="106"/>
      <c r="S127" s="106"/>
      <c r="T127" s="106">
        <f>T102+COUNTIF(T109:T123,"f")</f>
        <v>5</v>
      </c>
      <c r="U127" s="106"/>
      <c r="V127" s="106"/>
      <c r="W127" s="106"/>
      <c r="X127" s="106"/>
      <c r="Y127" s="106">
        <v>5</v>
      </c>
      <c r="Z127" s="106"/>
      <c r="AA127" s="106"/>
      <c r="AB127" s="106"/>
      <c r="AC127" s="106"/>
      <c r="AD127" s="106">
        <v>5</v>
      </c>
      <c r="AE127" s="106"/>
      <c r="AF127" s="106"/>
      <c r="AG127" s="106"/>
      <c r="AH127" s="106"/>
      <c r="AI127" s="106">
        <v>5</v>
      </c>
      <c r="AJ127" s="106"/>
      <c r="AK127" s="106"/>
      <c r="AL127" s="106"/>
      <c r="AM127" s="106"/>
      <c r="AN127" s="106">
        <v>4</v>
      </c>
      <c r="AO127" s="106"/>
      <c r="AP127" s="69"/>
      <c r="AQ127" s="69"/>
      <c r="AR127" s="69"/>
    </row>
    <row r="128" spans="1:44" s="17" customFormat="1" ht="12.75" customHeight="1" thickBot="1">
      <c r="A128" s="366"/>
      <c r="B128" s="105"/>
      <c r="C128" s="204" t="s">
        <v>206</v>
      </c>
      <c r="D128" s="204" t="s">
        <v>103</v>
      </c>
      <c r="E128" s="205"/>
      <c r="F128" s="205"/>
      <c r="G128" s="205"/>
      <c r="H128" s="205"/>
      <c r="I128" s="205"/>
      <c r="J128" s="205">
        <f>J103+COUNTIF(J109:J123,"e")</f>
        <v>0</v>
      </c>
      <c r="K128" s="205"/>
      <c r="L128" s="205"/>
      <c r="M128" s="205"/>
      <c r="N128" s="205"/>
      <c r="O128" s="205">
        <f>O103+COUNTIF(O109:O123,"e")</f>
        <v>2</v>
      </c>
      <c r="P128" s="205"/>
      <c r="Q128" s="205"/>
      <c r="R128" s="205"/>
      <c r="S128" s="205"/>
      <c r="T128" s="205">
        <f>T103+COUNTIF(T109:T123,"e")</f>
        <v>2</v>
      </c>
      <c r="U128" s="205"/>
      <c r="V128" s="205"/>
      <c r="W128" s="205"/>
      <c r="X128" s="205"/>
      <c r="Y128" s="205">
        <f>Y103+COUNTIF(Y109:Y123,"e")</f>
        <v>0</v>
      </c>
      <c r="Z128" s="205"/>
      <c r="AA128" s="205"/>
      <c r="AB128" s="205"/>
      <c r="AC128" s="205"/>
      <c r="AD128" s="205">
        <f>AD103+COUNTIF(AD109:AD123,"e")</f>
        <v>0</v>
      </c>
      <c r="AE128" s="205"/>
      <c r="AF128" s="205"/>
      <c r="AG128" s="205"/>
      <c r="AH128" s="205"/>
      <c r="AI128" s="205">
        <f>AI103+COUNTIF(AI109:AI123,"e")</f>
        <v>0</v>
      </c>
      <c r="AJ128" s="205"/>
      <c r="AK128" s="205"/>
      <c r="AL128" s="205"/>
      <c r="AM128" s="205"/>
      <c r="AN128" s="205">
        <f>AN103+COUNTIF(AN109:AN123,"e")</f>
        <v>0</v>
      </c>
      <c r="AO128" s="205"/>
      <c r="AP128" s="69"/>
      <c r="AQ128" s="69"/>
      <c r="AR128" s="363"/>
    </row>
    <row r="129" spans="1:44" s="17" customFormat="1" ht="12.75" customHeight="1" thickBot="1">
      <c r="A129" s="369"/>
      <c r="C129" s="206" t="s">
        <v>227</v>
      </c>
      <c r="D129" s="207" t="s">
        <v>114</v>
      </c>
      <c r="E129" s="207"/>
      <c r="F129" s="207"/>
      <c r="G129" s="207">
        <f>SUM(G124:I124)</f>
        <v>31</v>
      </c>
      <c r="H129" s="207"/>
      <c r="I129" s="207"/>
      <c r="J129" s="207"/>
      <c r="K129" s="207"/>
      <c r="L129" s="207">
        <f>SUM(L124:N124)</f>
        <v>34</v>
      </c>
      <c r="M129" s="207"/>
      <c r="N129" s="207"/>
      <c r="O129" s="207"/>
      <c r="P129" s="207"/>
      <c r="Q129" s="207">
        <f>SUM(Q124:S124)</f>
        <v>38</v>
      </c>
      <c r="R129" s="207"/>
      <c r="S129" s="207"/>
      <c r="T129" s="207"/>
      <c r="U129" s="207"/>
      <c r="V129" s="207">
        <f>SUM(V124:X124)</f>
        <v>27</v>
      </c>
      <c r="W129" s="207"/>
      <c r="X129" s="207"/>
      <c r="Y129" s="207"/>
      <c r="Z129" s="207"/>
      <c r="AA129" s="207">
        <f>SUM(AA124:AC124)</f>
        <v>23</v>
      </c>
      <c r="AB129" s="207"/>
      <c r="AC129" s="207"/>
      <c r="AD129" s="207"/>
      <c r="AE129" s="207"/>
      <c r="AF129" s="207">
        <f>SUM(AF124:AH124)</f>
        <v>23</v>
      </c>
      <c r="AG129" s="207"/>
      <c r="AH129" s="207"/>
      <c r="AI129" s="207"/>
      <c r="AJ129" s="207"/>
      <c r="AK129" s="207">
        <f>SUM(AK124:AM124)</f>
        <v>22</v>
      </c>
      <c r="AL129" s="209"/>
      <c r="AM129" s="209"/>
      <c r="AN129" s="207"/>
      <c r="AO129" s="207"/>
      <c r="AP129" s="207">
        <f>E124*14</f>
        <v>2772</v>
      </c>
      <c r="AQ129" s="377" t="s">
        <v>258</v>
      </c>
      <c r="AR129" s="340"/>
    </row>
    <row r="130" spans="1:44" s="17" customFormat="1" ht="12.75" customHeight="1" thickBot="1">
      <c r="A130" s="8"/>
      <c r="C130" s="211" t="s">
        <v>228</v>
      </c>
      <c r="D130" s="212" t="s">
        <v>145</v>
      </c>
      <c r="E130" s="128"/>
      <c r="F130" s="128"/>
      <c r="G130" s="212">
        <f>G129-G76-H76-I76</f>
        <v>23</v>
      </c>
      <c r="H130" s="212"/>
      <c r="I130" s="212"/>
      <c r="J130" s="212"/>
      <c r="K130" s="212"/>
      <c r="L130" s="212">
        <f>L129-L76-M76-N76</f>
        <v>22</v>
      </c>
      <c r="M130" s="212"/>
      <c r="N130" s="212"/>
      <c r="O130" s="212"/>
      <c r="P130" s="212"/>
      <c r="Q130" s="212">
        <f>Q129-Q76-R76-S76</f>
        <v>26</v>
      </c>
      <c r="R130" s="212"/>
      <c r="S130" s="212"/>
      <c r="T130" s="212"/>
      <c r="U130" s="212"/>
      <c r="V130" s="212">
        <f>V129-V76-W76-X76</f>
        <v>27</v>
      </c>
      <c r="W130" s="212"/>
      <c r="X130" s="212"/>
      <c r="Y130" s="212"/>
      <c r="Z130" s="212"/>
      <c r="AA130" s="212">
        <f>AA129-AA76-AB76-AC76</f>
        <v>23</v>
      </c>
      <c r="AB130" s="212"/>
      <c r="AC130" s="212"/>
      <c r="AD130" s="212"/>
      <c r="AE130" s="212"/>
      <c r="AF130" s="212">
        <f>AF129-AF76-AG76-AH76</f>
        <v>23</v>
      </c>
      <c r="AG130" s="212"/>
      <c r="AH130" s="212"/>
      <c r="AI130" s="212"/>
      <c r="AJ130" s="212"/>
      <c r="AK130" s="212">
        <f>AK129-AK76-AL76-AM76</f>
        <v>22</v>
      </c>
      <c r="AL130" s="212"/>
      <c r="AM130" s="212"/>
      <c r="AN130" s="212"/>
      <c r="AO130" s="212"/>
      <c r="AP130" s="212">
        <f>AP129-14*E76</f>
        <v>2324</v>
      </c>
      <c r="AQ130" s="378" t="s">
        <v>258</v>
      </c>
      <c r="AR130" s="364"/>
    </row>
    <row r="131" spans="1:44" s="17" customFormat="1" ht="12.75" customHeight="1">
      <c r="A131" s="8"/>
      <c r="B131" s="8"/>
      <c r="C131" s="8"/>
      <c r="D131" s="8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</row>
    <row r="132" spans="1:44" s="17" customFormat="1" ht="12.75" customHeight="1">
      <c r="A132" s="8"/>
      <c r="B132" s="8"/>
      <c r="C132" s="8"/>
      <c r="D132" s="8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</row>
    <row r="133" spans="1:44" s="17" customFormat="1" ht="12.75" customHeight="1">
      <c r="A133" s="8"/>
      <c r="B133" s="8"/>
      <c r="C133" s="8"/>
      <c r="D133" s="8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</row>
    <row r="134" spans="1:44" ht="12.75" customHeight="1">
      <c r="A134" s="8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16" t="s">
        <v>79</v>
      </c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69"/>
      <c r="AQ134" s="69"/>
      <c r="AR134" s="69"/>
    </row>
    <row r="135" spans="1:44" ht="12.75" customHeight="1">
      <c r="A135" s="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16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69"/>
      <c r="AQ135" s="69"/>
      <c r="AR135" s="69"/>
    </row>
    <row r="136" spans="1:44" ht="12.75" customHeight="1">
      <c r="A136" s="8"/>
      <c r="AA136" s="341" t="s">
        <v>147</v>
      </c>
      <c r="AB136" s="375"/>
      <c r="AC136" s="375"/>
      <c r="AD136" s="375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109"/>
      <c r="AQ136" s="109"/>
      <c r="AR136" s="109"/>
    </row>
    <row r="137" spans="1:40" ht="12.75" customHeight="1">
      <c r="A137" s="126"/>
      <c r="B137" s="131"/>
      <c r="C137" s="131"/>
      <c r="D137" s="130"/>
      <c r="E137" s="131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69"/>
      <c r="U137" s="118"/>
      <c r="V137" s="119"/>
      <c r="W137" s="119"/>
      <c r="Y137" s="120"/>
      <c r="Z137" s="120"/>
      <c r="AA137" s="120"/>
      <c r="AB137" s="120"/>
      <c r="AC137" s="120"/>
      <c r="AD137" s="121"/>
      <c r="AE137" s="120"/>
      <c r="AF137" s="120"/>
      <c r="AG137" s="122"/>
      <c r="AH137" s="122"/>
      <c r="AI137" s="121"/>
      <c r="AJ137" s="121"/>
      <c r="AK137" s="121"/>
      <c r="AL137" s="121"/>
      <c r="AM137" s="118"/>
      <c r="AN137" s="121"/>
    </row>
    <row r="138" spans="1:44" ht="12.75" customHeight="1" thickBot="1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69"/>
      <c r="T138" s="342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  <c r="AO138" s="343"/>
      <c r="AP138" s="344"/>
      <c r="AQ138" s="345"/>
      <c r="AR138" s="125"/>
    </row>
    <row r="139" spans="1:44" ht="12.75" customHeight="1" thickBot="1">
      <c r="A139" s="126"/>
      <c r="B139" s="240" t="s">
        <v>3</v>
      </c>
      <c r="C139" s="241" t="s">
        <v>249</v>
      </c>
      <c r="D139" s="241" t="s">
        <v>153</v>
      </c>
      <c r="E139" s="242"/>
      <c r="F139" s="242"/>
      <c r="G139" s="243"/>
      <c r="H139" s="244"/>
      <c r="I139" s="245" t="s">
        <v>250</v>
      </c>
      <c r="J139" s="246"/>
      <c r="K139" s="379"/>
      <c r="L139" s="244"/>
      <c r="M139" s="245" t="s">
        <v>154</v>
      </c>
      <c r="N139" s="246"/>
      <c r="O139" s="379"/>
      <c r="P139" s="247"/>
      <c r="Q139" s="248" t="s">
        <v>254</v>
      </c>
      <c r="R139" s="249"/>
      <c r="S139" s="69"/>
      <c r="T139" s="346"/>
      <c r="U139" s="124" t="s">
        <v>325</v>
      </c>
      <c r="V139" s="124"/>
      <c r="W139" s="347"/>
      <c r="X139" s="347"/>
      <c r="Y139" s="124"/>
      <c r="Z139" s="124"/>
      <c r="AA139" s="124"/>
      <c r="AB139" s="124"/>
      <c r="AC139" s="179"/>
      <c r="AD139" s="179"/>
      <c r="AE139" s="179" t="s">
        <v>148</v>
      </c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24"/>
      <c r="AP139" s="348"/>
      <c r="AQ139" s="349"/>
      <c r="AR139" s="125"/>
    </row>
    <row r="140" spans="1:44" ht="12.75" customHeight="1">
      <c r="A140" s="126"/>
      <c r="B140" s="133" t="s">
        <v>322</v>
      </c>
      <c r="C140" s="134" t="s">
        <v>251</v>
      </c>
      <c r="D140" s="134" t="s">
        <v>150</v>
      </c>
      <c r="E140" s="135"/>
      <c r="F140" s="135"/>
      <c r="G140" s="135"/>
      <c r="H140" s="134" t="s">
        <v>155</v>
      </c>
      <c r="I140" s="135"/>
      <c r="J140" s="135"/>
      <c r="K140" s="136"/>
      <c r="L140" s="134" t="s">
        <v>155</v>
      </c>
      <c r="M140" s="135"/>
      <c r="N140" s="135"/>
      <c r="O140" s="136"/>
      <c r="P140" s="137">
        <v>61</v>
      </c>
      <c r="Q140" s="337"/>
      <c r="R140" s="138"/>
      <c r="S140" s="69"/>
      <c r="T140" s="346"/>
      <c r="U140" s="124"/>
      <c r="V140" s="124"/>
      <c r="W140" s="347"/>
      <c r="X140" s="347"/>
      <c r="Y140" s="124"/>
      <c r="Z140" s="124"/>
      <c r="AA140" s="124"/>
      <c r="AB140" s="124"/>
      <c r="AC140" s="179"/>
      <c r="AD140" s="179"/>
      <c r="AE140" s="179" t="s">
        <v>149</v>
      </c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24"/>
      <c r="AP140" s="124"/>
      <c r="AQ140" s="350"/>
      <c r="AR140" s="123"/>
    </row>
    <row r="141" spans="1:44" ht="12.75" customHeight="1">
      <c r="A141" s="126"/>
      <c r="B141" s="145" t="s">
        <v>323</v>
      </c>
      <c r="C141" s="140" t="s">
        <v>252</v>
      </c>
      <c r="D141" s="140" t="s">
        <v>151</v>
      </c>
      <c r="E141" s="141"/>
      <c r="F141" s="141"/>
      <c r="G141" s="141"/>
      <c r="H141" s="140" t="s">
        <v>155</v>
      </c>
      <c r="I141" s="141"/>
      <c r="J141" s="141"/>
      <c r="K141" s="142"/>
      <c r="L141" s="140" t="s">
        <v>155</v>
      </c>
      <c r="M141" s="141"/>
      <c r="N141" s="141"/>
      <c r="O141" s="142"/>
      <c r="P141" s="143"/>
      <c r="Q141" s="338"/>
      <c r="R141" s="144"/>
      <c r="S141" s="69"/>
      <c r="T141" s="346"/>
      <c r="U141" s="124"/>
      <c r="V141" s="124"/>
      <c r="W141" s="124"/>
      <c r="X141" s="124"/>
      <c r="Y141" s="124"/>
      <c r="Z141" s="124"/>
      <c r="AA141" s="124"/>
      <c r="AB141" s="124"/>
      <c r="AC141" s="179"/>
      <c r="AD141" s="179"/>
      <c r="AE141" s="179" t="s">
        <v>159</v>
      </c>
      <c r="AF141" s="179"/>
      <c r="AG141" s="179"/>
      <c r="AH141" s="179"/>
      <c r="AI141" s="179"/>
      <c r="AJ141" s="179"/>
      <c r="AK141" s="179"/>
      <c r="AL141" s="179"/>
      <c r="AM141" s="380"/>
      <c r="AN141" s="179"/>
      <c r="AO141" s="124"/>
      <c r="AP141" s="124"/>
      <c r="AQ141" s="350"/>
      <c r="AR141" s="123"/>
    </row>
    <row r="142" spans="1:44" ht="12.75" customHeight="1" thickBot="1">
      <c r="A142" s="126"/>
      <c r="B142" s="146" t="s">
        <v>324</v>
      </c>
      <c r="C142" s="147" t="s">
        <v>253</v>
      </c>
      <c r="D142" s="147" t="s">
        <v>152</v>
      </c>
      <c r="E142" s="148"/>
      <c r="F142" s="148"/>
      <c r="G142" s="148"/>
      <c r="H142" s="147" t="s">
        <v>155</v>
      </c>
      <c r="I142" s="148"/>
      <c r="J142" s="148"/>
      <c r="K142" s="149"/>
      <c r="L142" s="147" t="s">
        <v>155</v>
      </c>
      <c r="M142" s="148"/>
      <c r="N142" s="148"/>
      <c r="O142" s="149"/>
      <c r="P142" s="150">
        <v>61</v>
      </c>
      <c r="Q142" s="339"/>
      <c r="R142" s="151"/>
      <c r="S142" s="69"/>
      <c r="T142" s="351"/>
      <c r="U142" s="347"/>
      <c r="V142" s="347"/>
      <c r="W142" s="347"/>
      <c r="X142" s="347"/>
      <c r="Y142" s="347"/>
      <c r="Z142" s="347"/>
      <c r="AA142" s="347"/>
      <c r="AB142" s="347"/>
      <c r="AC142" s="352"/>
      <c r="AD142" s="352"/>
      <c r="AE142" s="352"/>
      <c r="AF142" s="352"/>
      <c r="AG142" s="352"/>
      <c r="AH142" s="352"/>
      <c r="AI142" s="352"/>
      <c r="AJ142" s="352"/>
      <c r="AK142" s="352"/>
      <c r="AL142" s="352"/>
      <c r="AM142" s="179"/>
      <c r="AN142" s="352"/>
      <c r="AO142" s="352"/>
      <c r="AP142" s="124"/>
      <c r="AQ142" s="350"/>
      <c r="AR142" s="123"/>
    </row>
    <row r="143" spans="1:44" ht="12.75" customHeight="1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69"/>
      <c r="T143" s="346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352"/>
      <c r="AO143" s="347"/>
      <c r="AP143" s="124"/>
      <c r="AQ143" s="350"/>
      <c r="AR143" s="123"/>
    </row>
    <row r="144" spans="1:44" ht="12.75" customHeight="1" thickBot="1">
      <c r="A144" s="126"/>
      <c r="B144" s="126"/>
      <c r="C144" s="126"/>
      <c r="D144" s="375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69"/>
      <c r="T144" s="346"/>
      <c r="U144" s="8"/>
      <c r="V144" s="8"/>
      <c r="W144" s="8"/>
      <c r="X144" s="8"/>
      <c r="Y144" s="116" t="s">
        <v>244</v>
      </c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352"/>
      <c r="AO144" s="347"/>
      <c r="AP144" s="124"/>
      <c r="AQ144" s="350"/>
      <c r="AR144" s="123"/>
    </row>
    <row r="145" spans="1:44" ht="12.75" customHeight="1" thickBot="1">
      <c r="A145" s="126"/>
      <c r="B145" s="385" t="s">
        <v>3</v>
      </c>
      <c r="C145" s="393"/>
      <c r="D145" s="392" t="s">
        <v>360</v>
      </c>
      <c r="E145" s="387"/>
      <c r="F145" s="387"/>
      <c r="G145" s="388"/>
      <c r="H145" s="386" t="s">
        <v>78</v>
      </c>
      <c r="I145" s="385"/>
      <c r="K145" s="17"/>
      <c r="L145" s="17"/>
      <c r="M145" s="17"/>
      <c r="N145" s="17"/>
      <c r="O145" s="17"/>
      <c r="P145" s="17"/>
      <c r="Q145" s="17"/>
      <c r="R145" s="17"/>
      <c r="S145" s="69"/>
      <c r="T145" s="346"/>
      <c r="U145" s="107"/>
      <c r="V145" s="107"/>
      <c r="W145" s="107"/>
      <c r="X145" s="107"/>
      <c r="Y145" s="107"/>
      <c r="Z145" s="107"/>
      <c r="AA145" s="117" t="s">
        <v>245</v>
      </c>
      <c r="AB145" s="107"/>
      <c r="AC145" s="107"/>
      <c r="AD145" s="107"/>
      <c r="AE145" s="69"/>
      <c r="AF145" s="69"/>
      <c r="AG145" s="69"/>
      <c r="AH145" s="69"/>
      <c r="AI145" s="69"/>
      <c r="AJ145" s="69"/>
      <c r="AK145" s="69"/>
      <c r="AL145" s="69"/>
      <c r="AM145" s="69"/>
      <c r="AN145" s="347"/>
      <c r="AO145" s="347"/>
      <c r="AP145" s="352"/>
      <c r="AQ145" s="353"/>
      <c r="AR145" s="158"/>
    </row>
    <row r="146" spans="1:44" ht="12.75" customHeight="1" thickBot="1">
      <c r="A146" s="126"/>
      <c r="B146" s="391" t="s">
        <v>361</v>
      </c>
      <c r="C146" s="395" t="s">
        <v>371</v>
      </c>
      <c r="D146" s="425" t="s">
        <v>362</v>
      </c>
      <c r="E146" s="425"/>
      <c r="F146" s="425"/>
      <c r="G146" s="426"/>
      <c r="H146" s="429">
        <v>3</v>
      </c>
      <c r="I146" s="430"/>
      <c r="K146" s="17"/>
      <c r="L146" s="17"/>
      <c r="M146" s="17"/>
      <c r="N146" s="17"/>
      <c r="O146" s="17"/>
      <c r="P146" s="17"/>
      <c r="Q146" s="17"/>
      <c r="R146" s="17"/>
      <c r="S146" s="69"/>
      <c r="T146" s="346"/>
      <c r="U146" s="119"/>
      <c r="V146" s="119"/>
      <c r="W146" s="119"/>
      <c r="X146" s="107"/>
      <c r="Y146" s="120"/>
      <c r="Z146" s="120"/>
      <c r="AA146" s="120"/>
      <c r="AB146" s="120"/>
      <c r="AC146" s="120"/>
      <c r="AD146" s="117"/>
      <c r="AE146" s="120"/>
      <c r="AF146" s="120"/>
      <c r="AG146" s="120"/>
      <c r="AH146" s="120"/>
      <c r="AI146" s="117"/>
      <c r="AJ146" s="117"/>
      <c r="AK146" s="117"/>
      <c r="AL146" s="117"/>
      <c r="AM146" s="119"/>
      <c r="AN146" s="107"/>
      <c r="AO146" s="107"/>
      <c r="AP146" s="347"/>
      <c r="AQ146" s="354"/>
      <c r="AR146" s="375"/>
    </row>
    <row r="147" spans="1:44" ht="12.75" customHeight="1" thickBot="1">
      <c r="A147" s="126"/>
      <c r="B147" s="389" t="s">
        <v>363</v>
      </c>
      <c r="C147" s="396" t="s">
        <v>372</v>
      </c>
      <c r="D147" s="445" t="s">
        <v>364</v>
      </c>
      <c r="E147" s="445"/>
      <c r="F147" s="445"/>
      <c r="G147" s="446"/>
      <c r="H147" s="429">
        <v>2</v>
      </c>
      <c r="I147" s="430"/>
      <c r="K147" s="375"/>
      <c r="L147" s="375"/>
      <c r="M147" s="375"/>
      <c r="N147" s="375"/>
      <c r="O147" s="375"/>
      <c r="P147" s="375"/>
      <c r="Q147" s="375"/>
      <c r="R147" s="375"/>
      <c r="S147" s="69"/>
      <c r="T147" s="355"/>
      <c r="U147" s="347"/>
      <c r="V147" s="347"/>
      <c r="W147" s="347"/>
      <c r="X147" s="347"/>
      <c r="Y147" s="347"/>
      <c r="Z147" s="347"/>
      <c r="AA147" s="347"/>
      <c r="AB147" s="347"/>
      <c r="AC147" s="347"/>
      <c r="AD147" s="347"/>
      <c r="AE147" s="381"/>
      <c r="AF147" s="381"/>
      <c r="AG147" s="381"/>
      <c r="AH147" s="347"/>
      <c r="AI147" s="347"/>
      <c r="AJ147" s="347"/>
      <c r="AK147" s="347"/>
      <c r="AL147" s="347"/>
      <c r="AM147" s="347"/>
      <c r="AN147" s="117"/>
      <c r="AO147" s="107"/>
      <c r="AP147" s="347"/>
      <c r="AQ147" s="354"/>
      <c r="AR147" s="375"/>
    </row>
    <row r="148" spans="1:44" ht="12.75" customHeight="1" thickBot="1">
      <c r="A148" s="126"/>
      <c r="B148" s="389" t="s">
        <v>365</v>
      </c>
      <c r="C148" s="396" t="s">
        <v>373</v>
      </c>
      <c r="D148" s="445" t="s">
        <v>366</v>
      </c>
      <c r="E148" s="445"/>
      <c r="F148" s="445"/>
      <c r="G148" s="446"/>
      <c r="H148" s="429">
        <v>3</v>
      </c>
      <c r="I148" s="430"/>
      <c r="K148" s="375"/>
      <c r="L148" s="375"/>
      <c r="M148" s="375"/>
      <c r="N148" s="375"/>
      <c r="O148" s="375"/>
      <c r="P148" s="375"/>
      <c r="Q148" s="375"/>
      <c r="R148" s="375"/>
      <c r="S148" s="69"/>
      <c r="T148" s="355"/>
      <c r="U148" s="124" t="s">
        <v>326</v>
      </c>
      <c r="V148" s="124"/>
      <c r="W148" s="347"/>
      <c r="X148" s="347"/>
      <c r="Y148" s="124"/>
      <c r="Z148" s="124"/>
      <c r="AA148" s="124"/>
      <c r="AB148" s="124"/>
      <c r="AC148" s="124"/>
      <c r="AD148" s="124"/>
      <c r="AE148" s="124" t="s">
        <v>246</v>
      </c>
      <c r="AF148" s="381"/>
      <c r="AG148" s="381"/>
      <c r="AH148" s="381"/>
      <c r="AI148" s="124"/>
      <c r="AJ148" s="124"/>
      <c r="AK148" s="124"/>
      <c r="AL148" s="124"/>
      <c r="AM148" s="124"/>
      <c r="AN148" s="124"/>
      <c r="AO148" s="124"/>
      <c r="AP148" s="347"/>
      <c r="AQ148" s="354"/>
      <c r="AR148" s="375"/>
    </row>
    <row r="149" spans="1:44" ht="24" customHeight="1" thickBot="1">
      <c r="A149" s="126"/>
      <c r="B149" s="389" t="s">
        <v>367</v>
      </c>
      <c r="C149" s="396" t="s">
        <v>374</v>
      </c>
      <c r="D149" s="445" t="s">
        <v>368</v>
      </c>
      <c r="E149" s="445"/>
      <c r="F149" s="445"/>
      <c r="G149" s="446"/>
      <c r="H149" s="429">
        <v>3</v>
      </c>
      <c r="I149" s="430"/>
      <c r="S149" s="69"/>
      <c r="T149" s="356"/>
      <c r="U149" s="124"/>
      <c r="V149" s="124"/>
      <c r="W149" s="347"/>
      <c r="X149" s="347"/>
      <c r="Y149" s="124"/>
      <c r="Z149" s="124"/>
      <c r="AA149" s="124"/>
      <c r="AB149" s="124"/>
      <c r="AC149" s="124"/>
      <c r="AD149" s="124"/>
      <c r="AE149" s="124" t="s">
        <v>247</v>
      </c>
      <c r="AF149" s="381"/>
      <c r="AG149" s="381"/>
      <c r="AH149" s="381"/>
      <c r="AI149" s="124"/>
      <c r="AJ149" s="124"/>
      <c r="AK149" s="124"/>
      <c r="AL149" s="124"/>
      <c r="AM149" s="124"/>
      <c r="AN149" s="124"/>
      <c r="AO149" s="124"/>
      <c r="AP149" s="381"/>
      <c r="AQ149" s="382"/>
      <c r="AR149" s="375"/>
    </row>
    <row r="150" spans="1:43" ht="24.75" customHeight="1" thickBot="1">
      <c r="A150" s="126"/>
      <c r="B150" s="390" t="s">
        <v>369</v>
      </c>
      <c r="C150" s="397" t="s">
        <v>375</v>
      </c>
      <c r="D150" s="447" t="s">
        <v>370</v>
      </c>
      <c r="E150" s="447"/>
      <c r="F150" s="447"/>
      <c r="G150" s="448"/>
      <c r="H150" s="449">
        <v>2</v>
      </c>
      <c r="I150" s="450"/>
      <c r="S150" s="132"/>
      <c r="T150" s="357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 t="s">
        <v>248</v>
      </c>
      <c r="AF150" s="381"/>
      <c r="AG150" s="381"/>
      <c r="AH150" s="381"/>
      <c r="AI150" s="124"/>
      <c r="AJ150" s="124"/>
      <c r="AK150" s="124"/>
      <c r="AL150" s="124"/>
      <c r="AM150" s="124"/>
      <c r="AN150" s="124"/>
      <c r="AO150" s="124"/>
      <c r="AP150" s="69"/>
      <c r="AQ150" s="358"/>
    </row>
    <row r="151" spans="1:43" ht="12.75" customHeight="1">
      <c r="A151" s="8"/>
      <c r="B151" s="123"/>
      <c r="C151" s="123"/>
      <c r="D151" s="126"/>
      <c r="E151" s="126"/>
      <c r="F151" s="126"/>
      <c r="G151" s="126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132"/>
      <c r="T151" s="359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83"/>
      <c r="AF151" s="383"/>
      <c r="AG151" s="383"/>
      <c r="AH151" s="360"/>
      <c r="AI151" s="360"/>
      <c r="AJ151" s="360"/>
      <c r="AK151" s="360"/>
      <c r="AL151" s="360"/>
      <c r="AM151" s="360"/>
      <c r="AN151" s="360"/>
      <c r="AO151" s="360"/>
      <c r="AP151" s="361"/>
      <c r="AQ151" s="362"/>
    </row>
    <row r="152" spans="1:21" ht="12.75" customHeight="1">
      <c r="A152" s="8"/>
      <c r="B152" s="123"/>
      <c r="C152" s="123"/>
      <c r="K152" s="375"/>
      <c r="L152" s="375"/>
      <c r="M152" s="375"/>
      <c r="N152" s="375"/>
      <c r="O152" s="375"/>
      <c r="P152" s="375"/>
      <c r="Q152" s="375"/>
      <c r="R152" s="375"/>
      <c r="S152" s="381"/>
      <c r="T152" s="139"/>
      <c r="U152" s="109"/>
    </row>
    <row r="153" spans="1:21" ht="12.75" customHeight="1">
      <c r="A153" s="8"/>
      <c r="B153" s="123"/>
      <c r="C153" s="123"/>
      <c r="K153" s="375"/>
      <c r="L153" s="375"/>
      <c r="M153" s="375"/>
      <c r="N153" s="375"/>
      <c r="O153" s="375"/>
      <c r="P153" s="375"/>
      <c r="Q153" s="375"/>
      <c r="R153" s="375"/>
      <c r="S153" s="381"/>
      <c r="T153" s="139"/>
      <c r="U153" s="109"/>
    </row>
    <row r="154" spans="1:21" ht="12.75" customHeight="1">
      <c r="A154" s="8"/>
      <c r="B154" s="123"/>
      <c r="C154" s="123"/>
      <c r="K154" s="375"/>
      <c r="L154" s="375"/>
      <c r="M154" s="375"/>
      <c r="N154" s="375"/>
      <c r="O154" s="375"/>
      <c r="P154" s="375"/>
      <c r="Q154" s="375"/>
      <c r="R154" s="375"/>
      <c r="S154" s="381"/>
      <c r="T154" s="139"/>
      <c r="U154" s="109"/>
    </row>
    <row r="155" spans="1:21" ht="12.75" customHeight="1">
      <c r="A155" s="8"/>
      <c r="B155" s="123"/>
      <c r="C155" s="123"/>
      <c r="K155" s="375"/>
      <c r="L155" s="375"/>
      <c r="M155" s="375"/>
      <c r="N155" s="375"/>
      <c r="O155" s="375"/>
      <c r="P155" s="375"/>
      <c r="Q155" s="375"/>
      <c r="R155" s="375"/>
      <c r="S155" s="381"/>
      <c r="T155" s="139"/>
      <c r="U155" s="109"/>
    </row>
    <row r="156" spans="1:21" ht="12.75" customHeight="1">
      <c r="A156" s="8"/>
      <c r="B156" s="123"/>
      <c r="C156" s="123"/>
      <c r="K156" s="375"/>
      <c r="L156" s="375"/>
      <c r="M156" s="375"/>
      <c r="N156" s="375"/>
      <c r="O156" s="375"/>
      <c r="P156" s="375"/>
      <c r="Q156" s="375"/>
      <c r="R156" s="375"/>
      <c r="S156" s="381"/>
      <c r="T156" s="139"/>
      <c r="U156" s="109"/>
    </row>
    <row r="157" spans="1:21" ht="12.75" customHeight="1">
      <c r="A157" s="8"/>
      <c r="B157" s="123"/>
      <c r="C157" s="123"/>
      <c r="K157" s="375"/>
      <c r="L157" s="375"/>
      <c r="M157" s="375"/>
      <c r="N157" s="375"/>
      <c r="O157" s="375"/>
      <c r="P157" s="375"/>
      <c r="Q157" s="375"/>
      <c r="R157" s="375"/>
      <c r="S157" s="381"/>
      <c r="T157" s="139"/>
      <c r="U157" s="109"/>
    </row>
    <row r="158" spans="1:21" ht="12.75" customHeight="1">
      <c r="A158" s="8"/>
      <c r="B158" s="123"/>
      <c r="C158" s="123"/>
      <c r="D158" s="126"/>
      <c r="E158" s="126"/>
      <c r="F158" s="126"/>
      <c r="G158" s="126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81"/>
      <c r="T158" s="139"/>
      <c r="U158" s="109"/>
    </row>
    <row r="159" spans="1:21" ht="12.75" customHeight="1">
      <c r="A159" s="8"/>
      <c r="B159" s="123"/>
      <c r="C159" s="123" t="s">
        <v>358</v>
      </c>
      <c r="D159" s="126"/>
      <c r="E159" s="126"/>
      <c r="F159" s="126"/>
      <c r="G159" s="126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81"/>
      <c r="T159" s="139"/>
      <c r="U159" s="109"/>
    </row>
    <row r="160" spans="1:21" ht="12.75" customHeight="1">
      <c r="A160" s="8"/>
      <c r="B160" s="123"/>
      <c r="C160" s="123"/>
      <c r="D160" s="126"/>
      <c r="E160" s="126"/>
      <c r="F160" s="126"/>
      <c r="G160" s="126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81"/>
      <c r="T160" s="139"/>
      <c r="U160" s="109"/>
    </row>
    <row r="161" spans="2:44" ht="12.75" customHeight="1" thickBot="1">
      <c r="B161" s="123"/>
      <c r="C161" s="123"/>
      <c r="D161" s="126"/>
      <c r="E161" s="126"/>
      <c r="F161" s="126"/>
      <c r="G161" s="126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139"/>
      <c r="T161" s="139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5"/>
      <c r="AE161" s="375"/>
      <c r="AF161" s="375"/>
      <c r="AG161" s="375"/>
      <c r="AH161" s="375"/>
      <c r="AI161" s="375"/>
      <c r="AJ161" s="375"/>
      <c r="AK161" s="375"/>
      <c r="AL161" s="375"/>
      <c r="AM161" s="375"/>
      <c r="AN161" s="375"/>
      <c r="AO161" s="375"/>
      <c r="AP161" s="375"/>
      <c r="AQ161" s="375"/>
      <c r="AR161" s="375"/>
    </row>
    <row r="162" spans="1:44" s="17" customFormat="1" ht="12.75" customHeight="1" thickBot="1">
      <c r="A162" s="418" t="s">
        <v>2</v>
      </c>
      <c r="B162" s="420" t="s">
        <v>3</v>
      </c>
      <c r="C162" s="19"/>
      <c r="D162" s="420" t="s">
        <v>4</v>
      </c>
      <c r="E162" s="422" t="s">
        <v>5</v>
      </c>
      <c r="F162" s="427" t="s">
        <v>78</v>
      </c>
      <c r="G162" s="405" t="s">
        <v>6</v>
      </c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94"/>
      <c r="AQ162" s="1" t="s">
        <v>7</v>
      </c>
      <c r="AR162" s="195"/>
    </row>
    <row r="163" spans="1:44" s="17" customFormat="1" ht="12.75" customHeight="1" thickBot="1">
      <c r="A163" s="419"/>
      <c r="B163" s="421"/>
      <c r="C163" s="20"/>
      <c r="D163" s="421"/>
      <c r="E163" s="423"/>
      <c r="F163" s="428"/>
      <c r="G163" s="161"/>
      <c r="H163" s="162"/>
      <c r="I163" s="162" t="s">
        <v>8</v>
      </c>
      <c r="J163" s="162"/>
      <c r="K163" s="188"/>
      <c r="L163" s="162"/>
      <c r="M163" s="162"/>
      <c r="N163" s="162" t="s">
        <v>9</v>
      </c>
      <c r="O163" s="162"/>
      <c r="P163" s="188"/>
      <c r="Q163" s="162"/>
      <c r="R163" s="162"/>
      <c r="S163" s="187" t="s">
        <v>10</v>
      </c>
      <c r="T163" s="162"/>
      <c r="U163" s="188"/>
      <c r="V163" s="189"/>
      <c r="W163" s="189"/>
      <c r="X163" s="189">
        <v>4</v>
      </c>
      <c r="Y163" s="189"/>
      <c r="Z163" s="189"/>
      <c r="AA163" s="161"/>
      <c r="AB163" s="162"/>
      <c r="AC163" s="187">
        <v>5</v>
      </c>
      <c r="AD163" s="162"/>
      <c r="AE163" s="188"/>
      <c r="AF163" s="162"/>
      <c r="AG163" s="162"/>
      <c r="AH163" s="187">
        <v>6</v>
      </c>
      <c r="AI163" s="162"/>
      <c r="AJ163" s="188"/>
      <c r="AK163" s="161"/>
      <c r="AL163" s="162"/>
      <c r="AM163" s="162">
        <v>7</v>
      </c>
      <c r="AN163" s="162"/>
      <c r="AO163" s="188"/>
      <c r="AP163" s="190"/>
      <c r="AQ163" s="23"/>
      <c r="AR163" s="365"/>
    </row>
    <row r="164" spans="1:41" s="17" customFormat="1" ht="12.75" customHeight="1" thickBot="1">
      <c r="A164" s="21"/>
      <c r="B164" s="22"/>
      <c r="C164" s="278"/>
      <c r="D164" s="279"/>
      <c r="E164" s="19"/>
      <c r="F164" s="129"/>
      <c r="G164" s="25" t="s">
        <v>15</v>
      </c>
      <c r="H164" s="25" t="s">
        <v>16</v>
      </c>
      <c r="I164" s="25" t="s">
        <v>17</v>
      </c>
      <c r="J164" s="25" t="s">
        <v>18</v>
      </c>
      <c r="K164" s="26" t="s">
        <v>19</v>
      </c>
      <c r="L164" s="1" t="s">
        <v>15</v>
      </c>
      <c r="M164" s="2" t="s">
        <v>16</v>
      </c>
      <c r="N164" s="2" t="s">
        <v>17</v>
      </c>
      <c r="O164" s="2" t="s">
        <v>18</v>
      </c>
      <c r="P164" s="27" t="s">
        <v>19</v>
      </c>
      <c r="Q164" s="2" t="s">
        <v>15</v>
      </c>
      <c r="R164" s="2" t="s">
        <v>16</v>
      </c>
      <c r="S164" s="2" t="s">
        <v>17</v>
      </c>
      <c r="T164" s="2" t="s">
        <v>18</v>
      </c>
      <c r="U164" s="28" t="s">
        <v>19</v>
      </c>
      <c r="V164" s="1" t="s">
        <v>15</v>
      </c>
      <c r="W164" s="2" t="s">
        <v>16</v>
      </c>
      <c r="X164" s="2" t="s">
        <v>17</v>
      </c>
      <c r="Y164" s="2" t="s">
        <v>18</v>
      </c>
      <c r="Z164" s="27" t="s">
        <v>19</v>
      </c>
      <c r="AA164" s="2" t="s">
        <v>15</v>
      </c>
      <c r="AB164" s="2" t="s">
        <v>16</v>
      </c>
      <c r="AC164" s="2" t="s">
        <v>17</v>
      </c>
      <c r="AD164" s="2" t="s">
        <v>18</v>
      </c>
      <c r="AE164" s="27" t="s">
        <v>19</v>
      </c>
      <c r="AF164" s="25" t="s">
        <v>15</v>
      </c>
      <c r="AG164" s="25" t="s">
        <v>16</v>
      </c>
      <c r="AH164" s="25" t="s">
        <v>17</v>
      </c>
      <c r="AI164" s="25" t="s">
        <v>18</v>
      </c>
      <c r="AJ164" s="29" t="s">
        <v>19</v>
      </c>
      <c r="AK164" s="25" t="s">
        <v>15</v>
      </c>
      <c r="AL164" s="25" t="s">
        <v>16</v>
      </c>
      <c r="AM164" s="25" t="s">
        <v>17</v>
      </c>
      <c r="AN164" s="25" t="s">
        <v>18</v>
      </c>
      <c r="AO164" s="26" t="s">
        <v>19</v>
      </c>
    </row>
    <row r="165" spans="1:44" s="17" customFormat="1" ht="12.75" customHeight="1" thickBot="1">
      <c r="A165" s="418" t="s">
        <v>229</v>
      </c>
      <c r="B165" s="420" t="s">
        <v>230</v>
      </c>
      <c r="C165" s="420" t="s">
        <v>231</v>
      </c>
      <c r="D165" s="19"/>
      <c r="E165" s="422" t="s">
        <v>232</v>
      </c>
      <c r="F165" s="416" t="s">
        <v>233</v>
      </c>
      <c r="G165" s="405" t="s">
        <v>234</v>
      </c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29"/>
      <c r="AP165" s="424" t="s">
        <v>235</v>
      </c>
      <c r="AQ165" s="398"/>
      <c r="AR165" s="399"/>
    </row>
    <row r="166" spans="1:44" s="17" customFormat="1" ht="12.75" customHeight="1" thickBot="1">
      <c r="A166" s="419"/>
      <c r="B166" s="421"/>
      <c r="C166" s="421"/>
      <c r="D166" s="20"/>
      <c r="E166" s="423"/>
      <c r="F166" s="417"/>
      <c r="G166" s="160"/>
      <c r="H166" s="160"/>
      <c r="I166" s="160" t="s">
        <v>8</v>
      </c>
      <c r="J166" s="160"/>
      <c r="K166" s="255"/>
      <c r="L166" s="160"/>
      <c r="M166" s="160"/>
      <c r="N166" s="160" t="s">
        <v>9</v>
      </c>
      <c r="O166" s="160"/>
      <c r="P166" s="255"/>
      <c r="Q166" s="160"/>
      <c r="R166" s="160"/>
      <c r="S166" s="256" t="s">
        <v>10</v>
      </c>
      <c r="T166" s="160"/>
      <c r="U166" s="255"/>
      <c r="V166" s="334"/>
      <c r="W166" s="335"/>
      <c r="X166" s="189">
        <v>4</v>
      </c>
      <c r="Y166" s="189"/>
      <c r="Z166" s="188"/>
      <c r="AA166" s="160"/>
      <c r="AB166" s="160"/>
      <c r="AC166" s="256">
        <v>5</v>
      </c>
      <c r="AD166" s="160"/>
      <c r="AE166" s="255"/>
      <c r="AF166" s="160"/>
      <c r="AG166" s="160"/>
      <c r="AH166" s="256">
        <v>6</v>
      </c>
      <c r="AI166" s="160"/>
      <c r="AJ166" s="255"/>
      <c r="AK166" s="159"/>
      <c r="AL166" s="160"/>
      <c r="AM166" s="160">
        <v>7</v>
      </c>
      <c r="AN166" s="160"/>
      <c r="AO166" s="255"/>
      <c r="AP166" s="159"/>
      <c r="AQ166" s="160"/>
      <c r="AR166" s="160">
        <v>8</v>
      </c>
    </row>
    <row r="167" spans="1:44" s="286" customFormat="1" ht="12.75" customHeight="1" thickBot="1">
      <c r="A167" s="281">
        <v>3</v>
      </c>
      <c r="B167" s="371" t="s">
        <v>332</v>
      </c>
      <c r="C167" s="219" t="s">
        <v>162</v>
      </c>
      <c r="D167" s="219" t="s">
        <v>80</v>
      </c>
      <c r="E167" s="220">
        <f aca="true" t="shared" si="18" ref="E167:E180">SUM(G167:AO167)-F167</f>
        <v>2</v>
      </c>
      <c r="F167" s="280">
        <f aca="true" t="shared" si="19" ref="F167:F180">K167+P167+U167+Z167+AE167+AJ167+AO167</f>
        <v>4</v>
      </c>
      <c r="G167" s="215"/>
      <c r="H167" s="216"/>
      <c r="I167" s="216"/>
      <c r="J167" s="216"/>
      <c r="K167" s="217"/>
      <c r="L167" s="231">
        <v>2</v>
      </c>
      <c r="M167" s="216">
        <v>0</v>
      </c>
      <c r="N167" s="216">
        <v>0</v>
      </c>
      <c r="O167" s="216" t="s">
        <v>84</v>
      </c>
      <c r="P167" s="232">
        <v>4</v>
      </c>
      <c r="Q167" s="215"/>
      <c r="R167" s="216"/>
      <c r="S167" s="216"/>
      <c r="T167" s="216"/>
      <c r="U167" s="217"/>
      <c r="V167" s="215"/>
      <c r="W167" s="216"/>
      <c r="X167" s="216"/>
      <c r="Y167" s="216"/>
      <c r="Z167" s="217"/>
      <c r="AA167" s="231"/>
      <c r="AB167" s="216"/>
      <c r="AC167" s="216"/>
      <c r="AD167" s="216"/>
      <c r="AE167" s="232"/>
      <c r="AF167" s="215"/>
      <c r="AG167" s="216"/>
      <c r="AH167" s="216"/>
      <c r="AI167" s="216"/>
      <c r="AJ167" s="217"/>
      <c r="AK167" s="215"/>
      <c r="AL167" s="216"/>
      <c r="AM167" s="216"/>
      <c r="AN167" s="216"/>
      <c r="AO167" s="217"/>
      <c r="AP167" s="328">
        <v>1</v>
      </c>
      <c r="AQ167" s="329"/>
      <c r="AR167" s="330"/>
    </row>
    <row r="168" spans="1:44" s="286" customFormat="1" ht="12.75" customHeight="1" thickBot="1">
      <c r="A168" s="281">
        <v>4</v>
      </c>
      <c r="B168" s="371" t="s">
        <v>333</v>
      </c>
      <c r="C168" s="219" t="s">
        <v>163</v>
      </c>
      <c r="D168" s="219" t="s">
        <v>81</v>
      </c>
      <c r="E168" s="220">
        <f t="shared" si="18"/>
        <v>1</v>
      </c>
      <c r="F168" s="280">
        <f t="shared" si="19"/>
        <v>2</v>
      </c>
      <c r="G168" s="215"/>
      <c r="H168" s="216"/>
      <c r="I168" s="216"/>
      <c r="J168" s="216"/>
      <c r="K168" s="217"/>
      <c r="L168" s="231"/>
      <c r="M168" s="216"/>
      <c r="N168" s="216"/>
      <c r="O168" s="216"/>
      <c r="P168" s="232"/>
      <c r="Q168" s="215"/>
      <c r="R168" s="216"/>
      <c r="S168" s="216"/>
      <c r="T168" s="216"/>
      <c r="U168" s="217"/>
      <c r="V168" s="215">
        <v>0</v>
      </c>
      <c r="W168" s="216">
        <v>0</v>
      </c>
      <c r="X168" s="216">
        <v>1</v>
      </c>
      <c r="Y168" s="216" t="s">
        <v>76</v>
      </c>
      <c r="Z168" s="217">
        <v>2</v>
      </c>
      <c r="AA168" s="231"/>
      <c r="AB168" s="216"/>
      <c r="AC168" s="216"/>
      <c r="AD168" s="216"/>
      <c r="AE168" s="232"/>
      <c r="AF168" s="215"/>
      <c r="AG168" s="216"/>
      <c r="AH168" s="216"/>
      <c r="AI168" s="216"/>
      <c r="AJ168" s="217"/>
      <c r="AK168" s="215"/>
      <c r="AL168" s="216"/>
      <c r="AM168" s="216"/>
      <c r="AN168" s="216"/>
      <c r="AO168" s="217"/>
      <c r="AP168" s="215">
        <v>1</v>
      </c>
      <c r="AQ168" s="216"/>
      <c r="AR168" s="217"/>
    </row>
    <row r="169" spans="1:44" s="286" customFormat="1" ht="12.75" customHeight="1" thickBot="1">
      <c r="A169" s="281">
        <v>10</v>
      </c>
      <c r="B169" s="371" t="s">
        <v>334</v>
      </c>
      <c r="C169" s="219" t="s">
        <v>169</v>
      </c>
      <c r="D169" s="219" t="s">
        <v>121</v>
      </c>
      <c r="E169" s="220">
        <f t="shared" si="18"/>
        <v>2</v>
      </c>
      <c r="F169" s="280">
        <f t="shared" si="19"/>
        <v>3</v>
      </c>
      <c r="G169" s="253"/>
      <c r="H169" s="251"/>
      <c r="I169" s="251"/>
      <c r="J169" s="251"/>
      <c r="K169" s="254"/>
      <c r="L169" s="250"/>
      <c r="M169" s="251"/>
      <c r="N169" s="251"/>
      <c r="O169" s="251"/>
      <c r="P169" s="252"/>
      <c r="Q169" s="253"/>
      <c r="R169" s="251"/>
      <c r="S169" s="251"/>
      <c r="T169" s="251"/>
      <c r="U169" s="254"/>
      <c r="V169" s="253">
        <v>1</v>
      </c>
      <c r="W169" s="251">
        <v>1</v>
      </c>
      <c r="X169" s="251">
        <v>0</v>
      </c>
      <c r="Y169" s="251" t="s">
        <v>84</v>
      </c>
      <c r="Z169" s="254">
        <v>3</v>
      </c>
      <c r="AA169" s="250"/>
      <c r="AB169" s="251"/>
      <c r="AC169" s="251"/>
      <c r="AD169" s="251"/>
      <c r="AE169" s="252"/>
      <c r="AF169" s="253"/>
      <c r="AG169" s="251"/>
      <c r="AH169" s="251"/>
      <c r="AI169" s="251"/>
      <c r="AJ169" s="254"/>
      <c r="AK169" s="253"/>
      <c r="AL169" s="251"/>
      <c r="AM169" s="251"/>
      <c r="AN169" s="251"/>
      <c r="AO169" s="254"/>
      <c r="AP169" s="253">
        <v>9</v>
      </c>
      <c r="AQ169" s="251"/>
      <c r="AR169" s="254"/>
    </row>
    <row r="170" spans="1:44" s="286" customFormat="1" ht="12.75" customHeight="1" thickBot="1">
      <c r="A170" s="281">
        <v>11</v>
      </c>
      <c r="B170" s="371" t="s">
        <v>335</v>
      </c>
      <c r="C170" s="219" t="s">
        <v>170</v>
      </c>
      <c r="D170" s="219" t="s">
        <v>83</v>
      </c>
      <c r="E170" s="220">
        <f t="shared" si="18"/>
        <v>3</v>
      </c>
      <c r="F170" s="220">
        <f t="shared" si="19"/>
        <v>4</v>
      </c>
      <c r="G170" s="411">
        <v>3</v>
      </c>
      <c r="H170" s="412">
        <v>0</v>
      </c>
      <c r="I170" s="412">
        <v>0</v>
      </c>
      <c r="J170" s="412" t="s">
        <v>76</v>
      </c>
      <c r="K170" s="413">
        <v>4</v>
      </c>
      <c r="L170" s="411"/>
      <c r="M170" s="412"/>
      <c r="N170" s="412"/>
      <c r="O170" s="412"/>
      <c r="P170" s="414"/>
      <c r="Q170" s="415"/>
      <c r="R170" s="412"/>
      <c r="S170" s="412"/>
      <c r="T170" s="412"/>
      <c r="U170" s="413"/>
      <c r="V170" s="411"/>
      <c r="W170" s="412"/>
      <c r="X170" s="412"/>
      <c r="Y170" s="412"/>
      <c r="Z170" s="414"/>
      <c r="AA170" s="415"/>
      <c r="AB170" s="412"/>
      <c r="AC170" s="412"/>
      <c r="AD170" s="412"/>
      <c r="AE170" s="413"/>
      <c r="AF170" s="411"/>
      <c r="AG170" s="412"/>
      <c r="AH170" s="412"/>
      <c r="AI170" s="412"/>
      <c r="AJ170" s="414"/>
      <c r="AK170" s="411"/>
      <c r="AL170" s="412"/>
      <c r="AM170" s="412"/>
      <c r="AN170" s="412"/>
      <c r="AO170" s="414"/>
      <c r="AP170" s="253"/>
      <c r="AQ170" s="251"/>
      <c r="AR170" s="254"/>
    </row>
    <row r="171" spans="1:44" s="289" customFormat="1" ht="12.75" customHeight="1" thickBot="1">
      <c r="A171" s="281">
        <v>12</v>
      </c>
      <c r="B171" s="371" t="s">
        <v>336</v>
      </c>
      <c r="C171" s="219" t="s">
        <v>171</v>
      </c>
      <c r="D171" s="219" t="s">
        <v>123</v>
      </c>
      <c r="E171" s="220">
        <f t="shared" si="18"/>
        <v>2</v>
      </c>
      <c r="F171" s="280">
        <f t="shared" si="19"/>
        <v>2</v>
      </c>
      <c r="G171" s="294"/>
      <c r="H171" s="292"/>
      <c r="I171" s="292"/>
      <c r="J171" s="292"/>
      <c r="K171" s="296"/>
      <c r="L171" s="291"/>
      <c r="M171" s="292"/>
      <c r="N171" s="292"/>
      <c r="O171" s="292"/>
      <c r="P171" s="292"/>
      <c r="Q171" s="294">
        <v>2</v>
      </c>
      <c r="R171" s="292">
        <v>0</v>
      </c>
      <c r="S171" s="292">
        <v>0</v>
      </c>
      <c r="T171" s="292" t="s">
        <v>84</v>
      </c>
      <c r="U171" s="296">
        <v>2</v>
      </c>
      <c r="V171" s="294"/>
      <c r="W171" s="292"/>
      <c r="X171" s="292"/>
      <c r="Y171" s="292"/>
      <c r="Z171" s="296"/>
      <c r="AA171" s="291"/>
      <c r="AB171" s="292"/>
      <c r="AC171" s="292"/>
      <c r="AD171" s="292"/>
      <c r="AE171" s="293"/>
      <c r="AF171" s="294"/>
      <c r="AG171" s="292"/>
      <c r="AH171" s="292"/>
      <c r="AI171" s="292"/>
      <c r="AJ171" s="296"/>
      <c r="AK171" s="294"/>
      <c r="AL171" s="292"/>
      <c r="AM171" s="292"/>
      <c r="AN171" s="292"/>
      <c r="AO171" s="296"/>
      <c r="AP171" s="294"/>
      <c r="AQ171" s="292"/>
      <c r="AR171" s="296"/>
    </row>
    <row r="172" spans="1:44" s="289" customFormat="1" ht="12.75" customHeight="1" thickBot="1">
      <c r="A172" s="281">
        <v>13</v>
      </c>
      <c r="B172" s="371" t="s">
        <v>337</v>
      </c>
      <c r="C172" s="219" t="s">
        <v>172</v>
      </c>
      <c r="D172" s="219" t="s">
        <v>122</v>
      </c>
      <c r="E172" s="220">
        <f t="shared" si="18"/>
        <v>2</v>
      </c>
      <c r="F172" s="280">
        <f t="shared" si="19"/>
        <v>2</v>
      </c>
      <c r="G172" s="294"/>
      <c r="H172" s="292"/>
      <c r="I172" s="292"/>
      <c r="J172" s="292"/>
      <c r="K172" s="296"/>
      <c r="L172" s="291"/>
      <c r="M172" s="292"/>
      <c r="N172" s="292"/>
      <c r="O172" s="293"/>
      <c r="P172" s="293"/>
      <c r="Q172" s="294"/>
      <c r="R172" s="292"/>
      <c r="S172" s="292"/>
      <c r="T172" s="292"/>
      <c r="U172" s="296"/>
      <c r="V172" s="291">
        <v>1</v>
      </c>
      <c r="W172" s="292">
        <v>1</v>
      </c>
      <c r="X172" s="292">
        <v>0</v>
      </c>
      <c r="Y172" s="292" t="s">
        <v>84</v>
      </c>
      <c r="Z172" s="293">
        <v>2</v>
      </c>
      <c r="AA172" s="224"/>
      <c r="AB172" s="292"/>
      <c r="AC172" s="292"/>
      <c r="AD172" s="292"/>
      <c r="AE172" s="293"/>
      <c r="AF172" s="294"/>
      <c r="AG172" s="292"/>
      <c r="AH172" s="292"/>
      <c r="AI172" s="292"/>
      <c r="AJ172" s="296"/>
      <c r="AK172" s="294"/>
      <c r="AL172" s="292"/>
      <c r="AM172" s="292"/>
      <c r="AN172" s="292"/>
      <c r="AO172" s="296"/>
      <c r="AP172" s="294">
        <v>12</v>
      </c>
      <c r="AQ172" s="292"/>
      <c r="AR172" s="296"/>
    </row>
    <row r="173" spans="1:44" s="289" customFormat="1" ht="12.75" customHeight="1" thickBot="1">
      <c r="A173" s="281">
        <v>25</v>
      </c>
      <c r="B173" s="371" t="s">
        <v>338</v>
      </c>
      <c r="C173" s="219" t="s">
        <v>181</v>
      </c>
      <c r="D173" s="219" t="s">
        <v>138</v>
      </c>
      <c r="E173" s="220">
        <f t="shared" si="18"/>
        <v>4</v>
      </c>
      <c r="F173" s="280">
        <f t="shared" si="19"/>
        <v>5</v>
      </c>
      <c r="G173" s="224"/>
      <c r="H173" s="222"/>
      <c r="I173" s="222"/>
      <c r="J173" s="222"/>
      <c r="K173" s="223"/>
      <c r="L173" s="221"/>
      <c r="M173" s="222"/>
      <c r="N173" s="222"/>
      <c r="O173" s="222"/>
      <c r="P173" s="225"/>
      <c r="Q173" s="224">
        <v>2</v>
      </c>
      <c r="R173" s="222">
        <v>0</v>
      </c>
      <c r="S173" s="222">
        <v>2</v>
      </c>
      <c r="T173" s="222" t="s">
        <v>84</v>
      </c>
      <c r="U173" s="223">
        <v>5</v>
      </c>
      <c r="V173" s="224"/>
      <c r="W173" s="222"/>
      <c r="X173" s="222"/>
      <c r="Y173" s="222"/>
      <c r="Z173" s="223"/>
      <c r="AA173" s="221"/>
      <c r="AB173" s="222"/>
      <c r="AC173" s="222"/>
      <c r="AD173" s="222"/>
      <c r="AE173" s="225"/>
      <c r="AF173" s="224"/>
      <c r="AG173" s="222"/>
      <c r="AH173" s="222"/>
      <c r="AI173" s="222"/>
      <c r="AJ173" s="223"/>
      <c r="AK173" s="224"/>
      <c r="AL173" s="222"/>
      <c r="AM173" s="222"/>
      <c r="AN173" s="222"/>
      <c r="AO173" s="223"/>
      <c r="AP173" s="224">
        <v>24</v>
      </c>
      <c r="AQ173" s="222"/>
      <c r="AR173" s="223"/>
    </row>
    <row r="174" spans="1:44" s="289" customFormat="1" ht="12.75" customHeight="1" thickBot="1">
      <c r="A174" s="281">
        <v>27</v>
      </c>
      <c r="B174" s="371" t="s">
        <v>339</v>
      </c>
      <c r="C174" s="219" t="s">
        <v>183</v>
      </c>
      <c r="D174" s="219" t="s">
        <v>126</v>
      </c>
      <c r="E174" s="220">
        <f t="shared" si="18"/>
        <v>4</v>
      </c>
      <c r="F174" s="280">
        <f t="shared" si="19"/>
        <v>5</v>
      </c>
      <c r="G174" s="224">
        <v>2</v>
      </c>
      <c r="H174" s="222">
        <v>0</v>
      </c>
      <c r="I174" s="222">
        <v>2</v>
      </c>
      <c r="J174" s="222" t="s">
        <v>76</v>
      </c>
      <c r="K174" s="223">
        <v>5</v>
      </c>
      <c r="L174" s="221"/>
      <c r="M174" s="222"/>
      <c r="N174" s="222"/>
      <c r="O174" s="222"/>
      <c r="P174" s="225"/>
      <c r="Q174" s="224"/>
      <c r="R174" s="222"/>
      <c r="S174" s="222"/>
      <c r="T174" s="222"/>
      <c r="U174" s="223"/>
      <c r="V174" s="224"/>
      <c r="W174" s="222"/>
      <c r="X174" s="222"/>
      <c r="Y174" s="222"/>
      <c r="Z174" s="223"/>
      <c r="AA174" s="221"/>
      <c r="AB174" s="222"/>
      <c r="AC174" s="222"/>
      <c r="AD174" s="222"/>
      <c r="AE174" s="225"/>
      <c r="AF174" s="224"/>
      <c r="AG174" s="222"/>
      <c r="AH174" s="222"/>
      <c r="AI174" s="222"/>
      <c r="AJ174" s="223"/>
      <c r="AK174" s="224"/>
      <c r="AL174" s="222"/>
      <c r="AM174" s="222"/>
      <c r="AN174" s="222"/>
      <c r="AO174" s="223"/>
      <c r="AP174" s="224"/>
      <c r="AQ174" s="222"/>
      <c r="AR174" s="223"/>
    </row>
    <row r="175" spans="1:44" s="289" customFormat="1" ht="12.75" customHeight="1" thickBot="1">
      <c r="A175" s="281">
        <v>28</v>
      </c>
      <c r="B175" s="371" t="s">
        <v>340</v>
      </c>
      <c r="C175" s="219" t="s">
        <v>184</v>
      </c>
      <c r="D175" s="219" t="s">
        <v>127</v>
      </c>
      <c r="E175" s="220">
        <f t="shared" si="18"/>
        <v>4</v>
      </c>
      <c r="F175" s="280">
        <f t="shared" si="19"/>
        <v>5</v>
      </c>
      <c r="G175" s="224"/>
      <c r="H175" s="222"/>
      <c r="I175" s="222"/>
      <c r="J175" s="222"/>
      <c r="K175" s="223"/>
      <c r="L175" s="221">
        <v>2</v>
      </c>
      <c r="M175" s="222">
        <v>0</v>
      </c>
      <c r="N175" s="222">
        <v>2</v>
      </c>
      <c r="O175" s="222" t="s">
        <v>84</v>
      </c>
      <c r="P175" s="225">
        <v>5</v>
      </c>
      <c r="Q175" s="224"/>
      <c r="R175" s="222"/>
      <c r="S175" s="222"/>
      <c r="T175" s="222"/>
      <c r="U175" s="223"/>
      <c r="V175" s="224"/>
      <c r="W175" s="222"/>
      <c r="X175" s="222"/>
      <c r="Y175" s="222"/>
      <c r="Z175" s="223"/>
      <c r="AA175" s="221"/>
      <c r="AB175" s="222"/>
      <c r="AC175" s="222"/>
      <c r="AD175" s="222"/>
      <c r="AE175" s="225"/>
      <c r="AF175" s="224"/>
      <c r="AG175" s="222"/>
      <c r="AH175" s="222"/>
      <c r="AI175" s="222"/>
      <c r="AJ175" s="223"/>
      <c r="AK175" s="224"/>
      <c r="AL175" s="222"/>
      <c r="AM175" s="222"/>
      <c r="AN175" s="222"/>
      <c r="AO175" s="223"/>
      <c r="AP175" s="224">
        <v>27</v>
      </c>
      <c r="AQ175" s="222"/>
      <c r="AR175" s="223"/>
    </row>
    <row r="176" spans="1:44" s="289" customFormat="1" ht="12.75" customHeight="1" thickBot="1">
      <c r="A176" s="281">
        <v>29</v>
      </c>
      <c r="B176" s="371" t="s">
        <v>341</v>
      </c>
      <c r="C176" s="219" t="s">
        <v>185</v>
      </c>
      <c r="D176" s="219" t="s">
        <v>128</v>
      </c>
      <c r="E176" s="220">
        <f t="shared" si="18"/>
        <v>4</v>
      </c>
      <c r="F176" s="280">
        <f t="shared" si="19"/>
        <v>5</v>
      </c>
      <c r="G176" s="224"/>
      <c r="H176" s="222"/>
      <c r="I176" s="222"/>
      <c r="J176" s="222"/>
      <c r="K176" s="223"/>
      <c r="L176" s="221"/>
      <c r="M176" s="222"/>
      <c r="N176" s="222"/>
      <c r="O176" s="222"/>
      <c r="P176" s="225"/>
      <c r="Q176" s="224"/>
      <c r="R176" s="222"/>
      <c r="S176" s="222"/>
      <c r="T176" s="222"/>
      <c r="U176" s="223"/>
      <c r="V176" s="224">
        <v>2</v>
      </c>
      <c r="W176" s="222">
        <v>0</v>
      </c>
      <c r="X176" s="222">
        <v>2</v>
      </c>
      <c r="Y176" s="292" t="s">
        <v>76</v>
      </c>
      <c r="Z176" s="223">
        <v>5</v>
      </c>
      <c r="AA176" s="221"/>
      <c r="AB176" s="222"/>
      <c r="AC176" s="222"/>
      <c r="AD176" s="222"/>
      <c r="AE176" s="225"/>
      <c r="AF176" s="224"/>
      <c r="AG176" s="222"/>
      <c r="AH176" s="222"/>
      <c r="AI176" s="222"/>
      <c r="AJ176" s="223"/>
      <c r="AK176" s="224"/>
      <c r="AL176" s="222"/>
      <c r="AM176" s="222"/>
      <c r="AN176" s="222"/>
      <c r="AO176" s="223"/>
      <c r="AP176" s="224" t="s">
        <v>279</v>
      </c>
      <c r="AQ176" s="222"/>
      <c r="AR176" s="223"/>
    </row>
    <row r="177" spans="1:44" s="289" customFormat="1" ht="12.75" customHeight="1" thickBot="1">
      <c r="A177" s="281">
        <v>31</v>
      </c>
      <c r="B177" s="371" t="s">
        <v>342</v>
      </c>
      <c r="C177" s="219" t="s">
        <v>187</v>
      </c>
      <c r="D177" s="219" t="s">
        <v>89</v>
      </c>
      <c r="E177" s="220">
        <f t="shared" si="18"/>
        <v>3</v>
      </c>
      <c r="F177" s="280">
        <f t="shared" si="19"/>
        <v>4</v>
      </c>
      <c r="G177" s="224"/>
      <c r="H177" s="222"/>
      <c r="I177" s="222"/>
      <c r="J177" s="222"/>
      <c r="K177" s="223"/>
      <c r="L177" s="221"/>
      <c r="M177" s="222"/>
      <c r="N177" s="222"/>
      <c r="O177" s="222"/>
      <c r="P177" s="225"/>
      <c r="Q177" s="224"/>
      <c r="R177" s="222"/>
      <c r="S177" s="222"/>
      <c r="T177" s="222"/>
      <c r="U177" s="223"/>
      <c r="V177" s="224"/>
      <c r="W177" s="222"/>
      <c r="X177" s="222"/>
      <c r="Y177" s="222"/>
      <c r="Z177" s="223"/>
      <c r="AA177" s="224">
        <v>2</v>
      </c>
      <c r="AB177" s="222">
        <v>0</v>
      </c>
      <c r="AC177" s="222">
        <v>1</v>
      </c>
      <c r="AD177" s="222" t="s">
        <v>84</v>
      </c>
      <c r="AE177" s="223">
        <v>4</v>
      </c>
      <c r="AF177" s="224"/>
      <c r="AG177" s="222"/>
      <c r="AH177" s="222"/>
      <c r="AI177" s="222"/>
      <c r="AJ177" s="223"/>
      <c r="AK177" s="224"/>
      <c r="AL177" s="222"/>
      <c r="AM177" s="222"/>
      <c r="AN177" s="222"/>
      <c r="AO177" s="223"/>
      <c r="AP177" s="224">
        <v>29</v>
      </c>
      <c r="AQ177" s="222"/>
      <c r="AR177" s="223"/>
    </row>
    <row r="178" spans="1:44" s="289" customFormat="1" ht="12.75" customHeight="1" thickBot="1">
      <c r="A178" s="281">
        <v>60</v>
      </c>
      <c r="B178" s="371" t="s">
        <v>343</v>
      </c>
      <c r="C178" s="219" t="s">
        <v>214</v>
      </c>
      <c r="D178" s="219" t="s">
        <v>110</v>
      </c>
      <c r="E178" s="220">
        <f t="shared" si="18"/>
        <v>3</v>
      </c>
      <c r="F178" s="280">
        <f t="shared" si="19"/>
        <v>3</v>
      </c>
      <c r="G178" s="224"/>
      <c r="H178" s="222"/>
      <c r="I178" s="222"/>
      <c r="J178" s="222"/>
      <c r="K178" s="223"/>
      <c r="L178" s="221"/>
      <c r="M178" s="222"/>
      <c r="N178" s="222"/>
      <c r="O178" s="222"/>
      <c r="P178" s="225"/>
      <c r="Q178" s="224"/>
      <c r="R178" s="222"/>
      <c r="S178" s="222"/>
      <c r="T178" s="222"/>
      <c r="U178" s="223"/>
      <c r="V178" s="221">
        <v>2</v>
      </c>
      <c r="W178" s="222">
        <v>0</v>
      </c>
      <c r="X178" s="222">
        <v>1</v>
      </c>
      <c r="Y178" s="292" t="s">
        <v>76</v>
      </c>
      <c r="Z178" s="225">
        <v>3</v>
      </c>
      <c r="AA178" s="224"/>
      <c r="AB178" s="222"/>
      <c r="AC178" s="222"/>
      <c r="AD178" s="292"/>
      <c r="AE178" s="225"/>
      <c r="AF178" s="224"/>
      <c r="AG178" s="222"/>
      <c r="AH178" s="222"/>
      <c r="AI178" s="222"/>
      <c r="AJ178" s="223"/>
      <c r="AK178" s="224"/>
      <c r="AL178" s="222"/>
      <c r="AM178" s="222"/>
      <c r="AN178" s="222"/>
      <c r="AO178" s="223"/>
      <c r="AP178" s="224">
        <v>36</v>
      </c>
      <c r="AQ178" s="222"/>
      <c r="AR178" s="223"/>
    </row>
    <row r="179" spans="1:44" s="289" customFormat="1" ht="12.75" customHeight="1" thickBot="1">
      <c r="A179" s="308">
        <v>54</v>
      </c>
      <c r="B179" s="308"/>
      <c r="C179" s="318" t="s">
        <v>200</v>
      </c>
      <c r="D179" s="319" t="s">
        <v>141</v>
      </c>
      <c r="E179" s="320">
        <f t="shared" si="18"/>
        <v>2</v>
      </c>
      <c r="F179" s="320">
        <f t="shared" si="19"/>
        <v>3</v>
      </c>
      <c r="G179" s="294"/>
      <c r="H179" s="292"/>
      <c r="I179" s="292"/>
      <c r="J179" s="292"/>
      <c r="K179" s="296"/>
      <c r="L179" s="294"/>
      <c r="M179" s="292"/>
      <c r="N179" s="292"/>
      <c r="O179" s="292"/>
      <c r="P179" s="296"/>
      <c r="Q179" s="294"/>
      <c r="R179" s="292"/>
      <c r="S179" s="292"/>
      <c r="T179" s="292"/>
      <c r="U179" s="293"/>
      <c r="V179" s="294"/>
      <c r="W179" s="292"/>
      <c r="X179" s="292"/>
      <c r="Y179" s="292"/>
      <c r="Z179" s="296"/>
      <c r="AA179" s="294"/>
      <c r="AB179" s="292"/>
      <c r="AC179" s="292"/>
      <c r="AD179" s="292"/>
      <c r="AE179" s="296"/>
      <c r="AF179" s="294">
        <v>2</v>
      </c>
      <c r="AG179" s="292">
        <v>0</v>
      </c>
      <c r="AH179" s="292">
        <v>0</v>
      </c>
      <c r="AI179" s="292" t="s">
        <v>76</v>
      </c>
      <c r="AJ179" s="296">
        <v>3</v>
      </c>
      <c r="AK179" s="294"/>
      <c r="AL179" s="292"/>
      <c r="AM179" s="292"/>
      <c r="AN179" s="292"/>
      <c r="AO179" s="296"/>
      <c r="AP179" s="294"/>
      <c r="AQ179" s="292"/>
      <c r="AR179" s="296"/>
    </row>
    <row r="180" spans="1:44" s="289" customFormat="1" ht="12.75" customHeight="1" thickBot="1">
      <c r="A180" s="281">
        <v>68</v>
      </c>
      <c r="B180" s="281"/>
      <c r="C180" s="219" t="s">
        <v>208</v>
      </c>
      <c r="D180" s="219" t="s">
        <v>77</v>
      </c>
      <c r="E180" s="220">
        <f t="shared" si="18"/>
        <v>2</v>
      </c>
      <c r="F180" s="220">
        <f t="shared" si="19"/>
        <v>3</v>
      </c>
      <c r="G180" s="221"/>
      <c r="H180" s="222"/>
      <c r="I180" s="222"/>
      <c r="J180" s="222"/>
      <c r="K180" s="223"/>
      <c r="L180" s="224"/>
      <c r="M180" s="222"/>
      <c r="N180" s="222"/>
      <c r="O180" s="222"/>
      <c r="P180" s="225"/>
      <c r="Q180" s="224"/>
      <c r="R180" s="222"/>
      <c r="S180" s="222"/>
      <c r="T180" s="222"/>
      <c r="U180" s="225"/>
      <c r="V180" s="221"/>
      <c r="W180" s="222"/>
      <c r="X180" s="222"/>
      <c r="Y180" s="222"/>
      <c r="Z180" s="225"/>
      <c r="AA180" s="224"/>
      <c r="AB180" s="222"/>
      <c r="AC180" s="222"/>
      <c r="AD180" s="222"/>
      <c r="AE180" s="223"/>
      <c r="AF180" s="221">
        <v>0</v>
      </c>
      <c r="AG180" s="222">
        <v>2</v>
      </c>
      <c r="AH180" s="222">
        <v>0</v>
      </c>
      <c r="AI180" s="222" t="s">
        <v>76</v>
      </c>
      <c r="AJ180" s="223">
        <v>3</v>
      </c>
      <c r="AK180" s="221"/>
      <c r="AL180" s="222"/>
      <c r="AM180" s="222"/>
      <c r="AN180" s="222"/>
      <c r="AO180" s="223"/>
      <c r="AP180" s="331"/>
      <c r="AQ180" s="332"/>
      <c r="AR180" s="333"/>
    </row>
    <row r="181" spans="1:41" ht="12.75" customHeight="1">
      <c r="A181" s="107"/>
      <c r="B181" s="107"/>
      <c r="C181" s="270" t="s">
        <v>145</v>
      </c>
      <c r="D181" s="270" t="s">
        <v>259</v>
      </c>
      <c r="E181" s="270"/>
      <c r="F181" s="273"/>
      <c r="G181" s="258">
        <f>SUM(G167:G180)</f>
        <v>5</v>
      </c>
      <c r="H181" s="208">
        <f>SUM(H167:H180)</f>
        <v>0</v>
      </c>
      <c r="I181" s="208">
        <f>SUM(I167:I180)</f>
        <v>2</v>
      </c>
      <c r="J181" s="208"/>
      <c r="K181" s="210"/>
      <c r="L181" s="264">
        <f>SUM(L167:L180)</f>
        <v>4</v>
      </c>
      <c r="M181" s="208">
        <f>SUM(M167:M180)</f>
        <v>0</v>
      </c>
      <c r="N181" s="208">
        <f>SUM(N167:N180)</f>
        <v>2</v>
      </c>
      <c r="O181" s="208"/>
      <c r="P181" s="268"/>
      <c r="Q181" s="258">
        <f>SUM(Q167:Q180)</f>
        <v>4</v>
      </c>
      <c r="R181" s="208">
        <f>SUM(R167:R180)</f>
        <v>0</v>
      </c>
      <c r="S181" s="208">
        <f>SUM(S167:S180)</f>
        <v>2</v>
      </c>
      <c r="T181" s="208"/>
      <c r="U181" s="210"/>
      <c r="V181" s="258">
        <f>SUM(V167:V180)</f>
        <v>6</v>
      </c>
      <c r="W181" s="208">
        <f>SUM(W167:W180)</f>
        <v>2</v>
      </c>
      <c r="X181" s="208">
        <f>SUM(X167:X180)</f>
        <v>4</v>
      </c>
      <c r="Y181" s="208"/>
      <c r="Z181" s="210"/>
      <c r="AA181" s="264">
        <f>SUM(AA167:AA180)</f>
        <v>2</v>
      </c>
      <c r="AB181" s="208">
        <f>SUM(AB167:AB180)</f>
        <v>0</v>
      </c>
      <c r="AC181" s="208">
        <f>SUM(AC167:AC180)</f>
        <v>1</v>
      </c>
      <c r="AD181" s="208"/>
      <c r="AE181" s="268"/>
      <c r="AF181" s="258">
        <f>SUM(AF167:AF180)</f>
        <v>2</v>
      </c>
      <c r="AG181" s="208">
        <f>SUM(AG167:AG180)</f>
        <v>2</v>
      </c>
      <c r="AH181" s="208">
        <f>SUM(AH167:AH180)</f>
        <v>0</v>
      </c>
      <c r="AI181" s="208"/>
      <c r="AJ181" s="210"/>
      <c r="AK181" s="258">
        <f>SUM(AK167:AK180)</f>
        <v>0</v>
      </c>
      <c r="AL181" s="208">
        <f>SUM(AL167:AL180)</f>
        <v>0</v>
      </c>
      <c r="AM181" s="208">
        <f>SUM(AM167:AM180)</f>
        <v>0</v>
      </c>
      <c r="AN181" s="208"/>
      <c r="AO181" s="210"/>
    </row>
    <row r="182" spans="1:41" ht="12.75" customHeight="1">
      <c r="A182" s="107"/>
      <c r="B182" s="107"/>
      <c r="C182" s="271"/>
      <c r="D182" s="271" t="s">
        <v>260</v>
      </c>
      <c r="E182" s="271"/>
      <c r="F182" s="274"/>
      <c r="G182" s="259">
        <f>G181+H181+I181</f>
        <v>7</v>
      </c>
      <c r="H182" s="163"/>
      <c r="I182" s="163"/>
      <c r="J182" s="163"/>
      <c r="K182" s="260"/>
      <c r="L182" s="259">
        <f>L181+M181+N181</f>
        <v>6</v>
      </c>
      <c r="M182" s="163"/>
      <c r="N182" s="163"/>
      <c r="O182" s="163"/>
      <c r="P182" s="257"/>
      <c r="Q182" s="259">
        <f>Q181+R181+S181</f>
        <v>6</v>
      </c>
      <c r="R182" s="163"/>
      <c r="S182" s="163"/>
      <c r="T182" s="163"/>
      <c r="U182" s="260"/>
      <c r="V182" s="259">
        <f>V181+W181+X181</f>
        <v>12</v>
      </c>
      <c r="W182" s="163"/>
      <c r="X182" s="163"/>
      <c r="Y182" s="163"/>
      <c r="Z182" s="260"/>
      <c r="AA182" s="265">
        <f>AA181+AB181+AC181</f>
        <v>3</v>
      </c>
      <c r="AB182" s="163"/>
      <c r="AC182" s="163"/>
      <c r="AD182" s="163"/>
      <c r="AE182" s="257"/>
      <c r="AF182" s="259">
        <f>AF181+AG181+AH181</f>
        <v>4</v>
      </c>
      <c r="AG182" s="163"/>
      <c r="AH182" s="163"/>
      <c r="AI182" s="163"/>
      <c r="AJ182" s="260"/>
      <c r="AK182" s="259">
        <f>AK181+AL181+AM181</f>
        <v>0</v>
      </c>
      <c r="AL182" s="163"/>
      <c r="AM182" s="163"/>
      <c r="AN182" s="163"/>
      <c r="AO182" s="260"/>
    </row>
    <row r="183" spans="1:41" ht="12.75" customHeight="1">
      <c r="A183" s="107"/>
      <c r="B183" s="107"/>
      <c r="C183" s="271"/>
      <c r="D183" s="271" t="s">
        <v>261</v>
      </c>
      <c r="E183" s="271"/>
      <c r="F183" s="274"/>
      <c r="G183" s="259">
        <f>G182*14</f>
        <v>98</v>
      </c>
      <c r="H183" s="163"/>
      <c r="I183" s="163"/>
      <c r="J183" s="163"/>
      <c r="K183" s="260"/>
      <c r="L183" s="265">
        <f>L182*14</f>
        <v>84</v>
      </c>
      <c r="M183" s="163"/>
      <c r="N183" s="163"/>
      <c r="O183" s="163"/>
      <c r="P183" s="257"/>
      <c r="Q183" s="259">
        <f>Q182*14</f>
        <v>84</v>
      </c>
      <c r="R183" s="163"/>
      <c r="S183" s="163"/>
      <c r="T183" s="163"/>
      <c r="U183" s="260"/>
      <c r="V183" s="259">
        <f>V182*14</f>
        <v>168</v>
      </c>
      <c r="W183" s="163"/>
      <c r="X183" s="163"/>
      <c r="Y183" s="163"/>
      <c r="Z183" s="260"/>
      <c r="AA183" s="265">
        <f>AA182*14</f>
        <v>42</v>
      </c>
      <c r="AB183" s="163"/>
      <c r="AC183" s="163"/>
      <c r="AD183" s="163"/>
      <c r="AE183" s="257"/>
      <c r="AF183" s="259">
        <f>AF182*14</f>
        <v>56</v>
      </c>
      <c r="AG183" s="163"/>
      <c r="AH183" s="163"/>
      <c r="AI183" s="163"/>
      <c r="AJ183" s="260"/>
      <c r="AK183" s="259">
        <f>AK182*14</f>
        <v>0</v>
      </c>
      <c r="AL183" s="163"/>
      <c r="AM183" s="163"/>
      <c r="AN183" s="163"/>
      <c r="AO183" s="260"/>
    </row>
    <row r="184" spans="1:41" ht="12.75" customHeight="1">
      <c r="A184" s="107"/>
      <c r="B184" s="107"/>
      <c r="C184" s="271"/>
      <c r="D184" s="271"/>
      <c r="E184" s="271"/>
      <c r="F184" s="274"/>
      <c r="G184" s="259"/>
      <c r="H184" s="163"/>
      <c r="I184" s="163"/>
      <c r="J184" s="163"/>
      <c r="K184" s="260"/>
      <c r="L184" s="265"/>
      <c r="M184" s="163"/>
      <c r="N184" s="163"/>
      <c r="O184" s="163"/>
      <c r="P184" s="257"/>
      <c r="Q184" s="259"/>
      <c r="R184" s="163"/>
      <c r="S184" s="163"/>
      <c r="T184" s="163"/>
      <c r="U184" s="260"/>
      <c r="V184" s="259"/>
      <c r="W184" s="163"/>
      <c r="X184" s="163"/>
      <c r="Y184" s="163"/>
      <c r="Z184" s="260"/>
      <c r="AA184" s="265"/>
      <c r="AB184" s="163"/>
      <c r="AC184" s="163"/>
      <c r="AD184" s="163"/>
      <c r="AE184" s="257"/>
      <c r="AF184" s="259"/>
      <c r="AG184" s="163"/>
      <c r="AH184" s="163"/>
      <c r="AI184" s="163"/>
      <c r="AJ184" s="260"/>
      <c r="AK184" s="259"/>
      <c r="AL184" s="163"/>
      <c r="AM184" s="163"/>
      <c r="AN184" s="163"/>
      <c r="AO184" s="260"/>
    </row>
    <row r="185" spans="1:41" ht="12.75" customHeight="1" thickBot="1">
      <c r="A185" s="107"/>
      <c r="B185" s="107"/>
      <c r="C185" s="272" t="s">
        <v>268</v>
      </c>
      <c r="D185" s="272"/>
      <c r="E185" s="272"/>
      <c r="F185" s="275"/>
      <c r="G185" s="276">
        <f>INT(G182/G130*100)</f>
        <v>30</v>
      </c>
      <c r="H185" s="262"/>
      <c r="I185" s="262"/>
      <c r="J185" s="262"/>
      <c r="K185" s="263"/>
      <c r="L185" s="267">
        <f>INT(L182/L130*100)</f>
        <v>27</v>
      </c>
      <c r="M185" s="262"/>
      <c r="N185" s="262"/>
      <c r="O185" s="262"/>
      <c r="P185" s="277"/>
      <c r="Q185" s="276">
        <f>INT(Q182/Q130*100)</f>
        <v>23</v>
      </c>
      <c r="R185" s="262"/>
      <c r="S185" s="262"/>
      <c r="T185" s="262"/>
      <c r="U185" s="263"/>
      <c r="V185" s="276">
        <f>INT(V182/V130*100)</f>
        <v>44</v>
      </c>
      <c r="W185" s="262"/>
      <c r="X185" s="262"/>
      <c r="Y185" s="262"/>
      <c r="Z185" s="263"/>
      <c r="AA185" s="267">
        <f>INT(AA182/AA130*100)</f>
        <v>13</v>
      </c>
      <c r="AB185" s="262"/>
      <c r="AC185" s="262"/>
      <c r="AD185" s="262"/>
      <c r="AE185" s="277"/>
      <c r="AF185" s="276">
        <f>INT(AF182/AF130*100)</f>
        <v>17</v>
      </c>
      <c r="AG185" s="262"/>
      <c r="AH185" s="262"/>
      <c r="AI185" s="262"/>
      <c r="AJ185" s="263"/>
      <c r="AK185" s="276">
        <f>INT(AK182/AK130*100)</f>
        <v>0</v>
      </c>
      <c r="AL185" s="262"/>
      <c r="AM185" s="262"/>
      <c r="AN185" s="262"/>
      <c r="AO185" s="263"/>
    </row>
    <row r="186" spans="1:44" s="11" customFormat="1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</row>
    <row r="187" spans="1:44" s="11" customFormat="1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</row>
    <row r="188" spans="1:44" s="11" customFormat="1" ht="12.75" customHeight="1" thickBot="1">
      <c r="A188" s="14"/>
      <c r="B188" s="14"/>
      <c r="C188" s="14" t="s">
        <v>356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</row>
    <row r="189" spans="1:44" s="11" customFormat="1" ht="12.75" customHeight="1">
      <c r="A189" s="14"/>
      <c r="B189" s="14"/>
      <c r="C189" s="258" t="s">
        <v>269</v>
      </c>
      <c r="D189" s="268" t="s">
        <v>260</v>
      </c>
      <c r="E189" s="270"/>
      <c r="F189" s="270"/>
      <c r="G189" s="264">
        <v>8</v>
      </c>
      <c r="H189" s="208"/>
      <c r="I189" s="208"/>
      <c r="J189" s="208"/>
      <c r="K189" s="268"/>
      <c r="L189" s="258">
        <v>8</v>
      </c>
      <c r="M189" s="208"/>
      <c r="N189" s="208"/>
      <c r="O189" s="208"/>
      <c r="P189" s="210"/>
      <c r="Q189" s="264">
        <v>8</v>
      </c>
      <c r="R189" s="208"/>
      <c r="S189" s="208"/>
      <c r="T189" s="208"/>
      <c r="U189" s="210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</row>
    <row r="190" spans="3:21" ht="12.75" customHeight="1" thickBot="1">
      <c r="C190" s="261"/>
      <c r="D190" s="269" t="s">
        <v>261</v>
      </c>
      <c r="E190" s="272"/>
      <c r="F190" s="272"/>
      <c r="G190" s="266">
        <f>G189*14</f>
        <v>112</v>
      </c>
      <c r="H190" s="213"/>
      <c r="I190" s="213"/>
      <c r="J190" s="213"/>
      <c r="K190" s="269"/>
      <c r="L190" s="261">
        <f>L189*14</f>
        <v>112</v>
      </c>
      <c r="M190" s="213"/>
      <c r="N190" s="213"/>
      <c r="O190" s="213"/>
      <c r="P190" s="214"/>
      <c r="Q190" s="266">
        <f>Q189*14</f>
        <v>112</v>
      </c>
      <c r="R190" s="213"/>
      <c r="S190" s="213"/>
      <c r="T190" s="213"/>
      <c r="U190" s="214"/>
    </row>
    <row r="193" ht="12.75" customHeight="1" thickBot="1">
      <c r="C193" s="14" t="s">
        <v>270</v>
      </c>
    </row>
    <row r="194" spans="3:41" ht="12.75" customHeight="1">
      <c r="C194" s="258"/>
      <c r="D194" s="268" t="s">
        <v>260</v>
      </c>
      <c r="E194" s="270"/>
      <c r="F194" s="270"/>
      <c r="G194" s="264">
        <f>G182+G189</f>
        <v>15</v>
      </c>
      <c r="H194" s="208"/>
      <c r="I194" s="208"/>
      <c r="J194" s="208"/>
      <c r="K194" s="268"/>
      <c r="L194" s="258">
        <f>L182+L189</f>
        <v>14</v>
      </c>
      <c r="M194" s="208"/>
      <c r="N194" s="208"/>
      <c r="O194" s="208"/>
      <c r="P194" s="210"/>
      <c r="Q194" s="264">
        <f>Q182+Q189</f>
        <v>14</v>
      </c>
      <c r="R194" s="208"/>
      <c r="S194" s="208"/>
      <c r="T194" s="208"/>
      <c r="U194" s="268"/>
      <c r="V194" s="258"/>
      <c r="W194" s="208"/>
      <c r="X194" s="208"/>
      <c r="Y194" s="208"/>
      <c r="Z194" s="210"/>
      <c r="AA194" s="264">
        <f>V182+AA189</f>
        <v>12</v>
      </c>
      <c r="AB194" s="208"/>
      <c r="AC194" s="208"/>
      <c r="AD194" s="208"/>
      <c r="AE194" s="268"/>
      <c r="AF194" s="258">
        <f>AA182+AF189</f>
        <v>3</v>
      </c>
      <c r="AG194" s="208"/>
      <c r="AH194" s="208"/>
      <c r="AI194" s="208"/>
      <c r="AJ194" s="210"/>
      <c r="AK194" s="264">
        <f>AF182+AK189</f>
        <v>4</v>
      </c>
      <c r="AL194" s="208"/>
      <c r="AM194" s="208"/>
      <c r="AN194" s="208"/>
      <c r="AO194" s="268"/>
    </row>
    <row r="195" spans="3:41" ht="12.75" customHeight="1">
      <c r="C195" s="259"/>
      <c r="D195" s="257"/>
      <c r="E195" s="271"/>
      <c r="F195" s="271"/>
      <c r="G195" s="265"/>
      <c r="H195" s="163"/>
      <c r="I195" s="163"/>
      <c r="J195" s="163"/>
      <c r="K195" s="257"/>
      <c r="L195" s="259"/>
      <c r="M195" s="163"/>
      <c r="N195" s="163"/>
      <c r="O195" s="163"/>
      <c r="P195" s="260"/>
      <c r="Q195" s="265"/>
      <c r="R195" s="163"/>
      <c r="S195" s="163"/>
      <c r="T195" s="163"/>
      <c r="U195" s="257"/>
      <c r="V195" s="259"/>
      <c r="W195" s="163"/>
      <c r="X195" s="163"/>
      <c r="Y195" s="163"/>
      <c r="Z195" s="260"/>
      <c r="AA195" s="265"/>
      <c r="AB195" s="163"/>
      <c r="AC195" s="163"/>
      <c r="AD195" s="163"/>
      <c r="AE195" s="257"/>
      <c r="AF195" s="259"/>
      <c r="AG195" s="163"/>
      <c r="AH195" s="163"/>
      <c r="AI195" s="163"/>
      <c r="AJ195" s="260"/>
      <c r="AK195" s="265"/>
      <c r="AL195" s="163"/>
      <c r="AM195" s="163"/>
      <c r="AN195" s="163"/>
      <c r="AO195" s="257"/>
    </row>
    <row r="196" spans="3:41" ht="12.75" customHeight="1" thickBot="1">
      <c r="C196" s="261" t="s">
        <v>271</v>
      </c>
      <c r="D196" s="269"/>
      <c r="E196" s="272"/>
      <c r="F196" s="272"/>
      <c r="G196" s="266">
        <f>INT(100*G194/G129)</f>
        <v>48</v>
      </c>
      <c r="H196" s="213"/>
      <c r="I196" s="213"/>
      <c r="J196" s="213"/>
      <c r="K196" s="269"/>
      <c r="L196" s="261">
        <f>INT(100*L194/L129)</f>
        <v>41</v>
      </c>
      <c r="M196" s="213"/>
      <c r="N196" s="213"/>
      <c r="O196" s="213"/>
      <c r="P196" s="214"/>
      <c r="Q196" s="266">
        <f>INT(100*Q194/Q129)</f>
        <v>36</v>
      </c>
      <c r="R196" s="213"/>
      <c r="S196" s="213"/>
      <c r="T196" s="213"/>
      <c r="U196" s="269"/>
      <c r="V196" s="261"/>
      <c r="W196" s="213"/>
      <c r="X196" s="213"/>
      <c r="Y196" s="213"/>
      <c r="Z196" s="214"/>
      <c r="AA196" s="266">
        <f>INT(100*AA194/V129)</f>
        <v>44</v>
      </c>
      <c r="AB196" s="213"/>
      <c r="AC196" s="213"/>
      <c r="AD196" s="213"/>
      <c r="AE196" s="269"/>
      <c r="AF196" s="261">
        <f>INT(100*AF194/AA129)</f>
        <v>13</v>
      </c>
      <c r="AG196" s="213"/>
      <c r="AH196" s="213"/>
      <c r="AI196" s="213"/>
      <c r="AJ196" s="214"/>
      <c r="AK196" s="266">
        <f>INT(100*AK194/AF129)</f>
        <v>17</v>
      </c>
      <c r="AL196" s="213"/>
      <c r="AM196" s="213"/>
      <c r="AN196" s="213"/>
      <c r="AO196" s="269"/>
    </row>
    <row r="203" spans="2:39" ht="12.75" customHeight="1">
      <c r="B203" s="14" t="s">
        <v>377</v>
      </c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</row>
    <row r="206" ht="12.75" customHeight="1">
      <c r="Z206" s="14" t="s">
        <v>357</v>
      </c>
    </row>
    <row r="207" ht="12.75" customHeight="1">
      <c r="AA207" s="14" t="s">
        <v>348</v>
      </c>
    </row>
  </sheetData>
  <mergeCells count="43">
    <mergeCell ref="D147:G147"/>
    <mergeCell ref="H147:I147"/>
    <mergeCell ref="D150:G150"/>
    <mergeCell ref="H150:I150"/>
    <mergeCell ref="D148:G148"/>
    <mergeCell ref="H148:I148"/>
    <mergeCell ref="D149:G149"/>
    <mergeCell ref="H149:I149"/>
    <mergeCell ref="A15:D15"/>
    <mergeCell ref="A32:D32"/>
    <mergeCell ref="F12:F13"/>
    <mergeCell ref="G12:AO12"/>
    <mergeCell ref="A12:A13"/>
    <mergeCell ref="B12:B13"/>
    <mergeCell ref="C12:C13"/>
    <mergeCell ref="E12:E13"/>
    <mergeCell ref="AP11:AR11"/>
    <mergeCell ref="A9:A10"/>
    <mergeCell ref="B9:B10"/>
    <mergeCell ref="D9:D10"/>
    <mergeCell ref="E9:E10"/>
    <mergeCell ref="F9:F10"/>
    <mergeCell ref="G9:AO9"/>
    <mergeCell ref="A99:D99"/>
    <mergeCell ref="A48:D48"/>
    <mergeCell ref="A94:D94"/>
    <mergeCell ref="A76:D76"/>
    <mergeCell ref="A98:D98"/>
    <mergeCell ref="AP165:AR165"/>
    <mergeCell ref="A108:D108"/>
    <mergeCell ref="A124:D124"/>
    <mergeCell ref="A162:A163"/>
    <mergeCell ref="B162:B163"/>
    <mergeCell ref="D162:D163"/>
    <mergeCell ref="D146:G146"/>
    <mergeCell ref="E162:E163"/>
    <mergeCell ref="F162:F163"/>
    <mergeCell ref="H146:I146"/>
    <mergeCell ref="F165:F166"/>
    <mergeCell ref="A165:A166"/>
    <mergeCell ref="B165:B166"/>
    <mergeCell ref="C165:C166"/>
    <mergeCell ref="E165:E166"/>
  </mergeCells>
  <printOptions horizontalCentered="1" verticalCentered="1"/>
  <pageMargins left="0.3937007874015748" right="0.1968503937007874" top="0.31496062992125984" bottom="0.1968503937007874" header="0.5118110236220472" footer="0.2755905511811024"/>
  <pageSetup fitToHeight="10" horizontalDpi="600" verticalDpi="600" orientation="landscape" paperSize="9" scale="53" r:id="rId1"/>
  <headerFooter alignWithMargins="0">
    <oddFooter>&amp;R&amp;P/&amp;N</oddFooter>
  </headerFooter>
  <rowBreaks count="2" manualBreakCount="2">
    <brk id="104" max="48" man="1"/>
    <brk id="154" max="48" man="1"/>
  </rowBreaks>
  <ignoredErrors>
    <ignoredError sqref="E32:F32 E48:F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2011-05-27T09:46:56Z</cp:lastPrinted>
  <dcterms:created xsi:type="dcterms:W3CDTF">2006-03-29T07:49:40Z</dcterms:created>
  <dcterms:modified xsi:type="dcterms:W3CDTF">2011-07-21T15:27:28Z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876782070</vt:i4>
  </property>
  <property fmtid="{D5CDD505-2E9C-101B-9397-08002B2CF9AE}" pid="3" name="_EmailSubject">
    <vt:lpwstr>angol német újra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-901175501</vt:i4>
  </property>
  <property fmtid="{D5CDD505-2E9C-101B-9397-08002B2CF9AE}" pid="7" name="_ReviewingToolsShownOnce">
    <vt:lpwstr/>
  </property>
</Properties>
</file>