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VÉGLEGES_nappali_2007" sheetId="1" r:id="rId1"/>
  </sheets>
  <definedNames/>
  <calcPr fullCalcOnLoad="1"/>
</workbook>
</file>

<file path=xl/sharedStrings.xml><?xml version="1.0" encoding="utf-8"?>
<sst xmlns="http://schemas.openxmlformats.org/spreadsheetml/2006/main" count="379" uniqueCount="233">
  <si>
    <t>heti óraszámokkal (ea. tgy. l). ; követelményekkel (k.); kreditekkel (kr.)</t>
  </si>
  <si>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</si>
  <si>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</si>
  <si>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</si>
  <si>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</si>
  <si>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</si>
  <si>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</si>
  <si>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</si>
  <si>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</si>
  <si>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</si>
  <si>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</si>
  <si>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</si>
  <si>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</si>
  <si>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</si>
  <si>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</si>
  <si>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</si>
  <si>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</si>
  <si>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</si>
  <si>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</si>
  <si>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</si>
  <si>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</si>
  <si>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</si>
  <si>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</si>
  <si>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</si>
  <si>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</si>
  <si>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Félévközi jegy (f)</t>
  </si>
  <si>
    <t>Testnevelés I.</t>
  </si>
  <si>
    <t>e</t>
  </si>
  <si>
    <t>Testnevelés II.</t>
  </si>
  <si>
    <t>Angol nyelv általános</t>
  </si>
  <si>
    <t>f</t>
  </si>
  <si>
    <t>kredit</t>
  </si>
  <si>
    <t>Félév(ek)</t>
  </si>
  <si>
    <t>Szakmai gyakorlat</t>
  </si>
  <si>
    <t>Választható tárgy III.</t>
  </si>
  <si>
    <t>BGRMA1HNNB</t>
  </si>
  <si>
    <t>BGRMA2HNNB</t>
  </si>
  <si>
    <t>BGBFM12NNB</t>
  </si>
  <si>
    <t>BGBMF12NNB</t>
  </si>
  <si>
    <t>BGRME11NNB</t>
  </si>
  <si>
    <t>Bevezetés a mechatronikába</t>
  </si>
  <si>
    <t>v</t>
  </si>
  <si>
    <t>s</t>
  </si>
  <si>
    <t>Mérnöki fizika</t>
  </si>
  <si>
    <t>Mérnöki fizika mérések</t>
  </si>
  <si>
    <t>BGBMN11NNB</t>
  </si>
  <si>
    <t>BGBMN22NNB</t>
  </si>
  <si>
    <t>Mechanika I.</t>
  </si>
  <si>
    <t>Mechanika II.</t>
  </si>
  <si>
    <t>BGBMN33NNB</t>
  </si>
  <si>
    <t>BGBMNS3NNB</t>
  </si>
  <si>
    <t>BGRET13NNB</t>
  </si>
  <si>
    <t>BAGMN11NNB</t>
  </si>
  <si>
    <t xml:space="preserve">Mechanika III. </t>
  </si>
  <si>
    <t>Mérnöki anyagok</t>
  </si>
  <si>
    <t>GSVKG1A2NB</t>
  </si>
  <si>
    <t>Közgazdaságtan I</t>
  </si>
  <si>
    <t>GSVKG2A2NB</t>
  </si>
  <si>
    <t>Közgazdaságtan II</t>
  </si>
  <si>
    <t>BGRKO14NNB</t>
  </si>
  <si>
    <t>Környezetvédelem</t>
  </si>
  <si>
    <t>BGRLG15NNB</t>
  </si>
  <si>
    <t>BAGMB16NNB</t>
  </si>
  <si>
    <t>Minőségbiztosítás</t>
  </si>
  <si>
    <t>Jogi ismeretek</t>
  </si>
  <si>
    <t>BGRIA1HNNB</t>
  </si>
  <si>
    <t>Informatika alapjai I.</t>
  </si>
  <si>
    <t>BGRIA2HNNB</t>
  </si>
  <si>
    <t>Informatika alapjai II.</t>
  </si>
  <si>
    <t>BGRIALHNNB</t>
  </si>
  <si>
    <t>Informatika alapjai labor</t>
  </si>
  <si>
    <t>Gépelemek, gépszerkezetek I</t>
  </si>
  <si>
    <t>Gépelemek, gépszerkezetek II</t>
  </si>
  <si>
    <t>Gépelemek, gépszerkezetek III</t>
  </si>
  <si>
    <t>Számítógépes tervező rendszerek</t>
  </si>
  <si>
    <t>BAGAC11NNB</t>
  </si>
  <si>
    <t>Anyagtechnológia I.</t>
  </si>
  <si>
    <t>BAGAC22NNB</t>
  </si>
  <si>
    <t>Anyagtechnológia II.</t>
  </si>
  <si>
    <t>BGRIR13NNB</t>
  </si>
  <si>
    <t>Irányítástechnika</t>
  </si>
  <si>
    <t>BGRAD14NNB</t>
  </si>
  <si>
    <t>Analóg és digitális áramkörök I</t>
  </si>
  <si>
    <t>BGRAD25NNB</t>
  </si>
  <si>
    <t>Analóg és digitális áramkörök II</t>
  </si>
  <si>
    <t>Pneumatika, hidraulika</t>
  </si>
  <si>
    <t>Hő-és áramlástechnikai gépek</t>
  </si>
  <si>
    <t>Gyártástechnológia I</t>
  </si>
  <si>
    <t>BAGGT23NNB</t>
  </si>
  <si>
    <t>Gyártástechnológia II</t>
  </si>
  <si>
    <t>KMEEA11TNB</t>
  </si>
  <si>
    <t>Elektronika</t>
  </si>
  <si>
    <t>KMEFM11TNB</t>
  </si>
  <si>
    <t>Finommechanika</t>
  </si>
  <si>
    <t>KMEIF11TNB</t>
  </si>
  <si>
    <t>Interfészek</t>
  </si>
  <si>
    <t>Biztonságtechn. ergonómia</t>
  </si>
  <si>
    <t>BGRRK14NNB</t>
  </si>
  <si>
    <t>Ipari robotok kinematikája és dinamikája I.</t>
  </si>
  <si>
    <t>BGRRK25NNB</t>
  </si>
  <si>
    <t>Ipari robotok kinematikája és dinamikája II.</t>
  </si>
  <si>
    <t>BGRRK36NNB</t>
  </si>
  <si>
    <t>Ipari robotok kinematikája és dinamikája III.</t>
  </si>
  <si>
    <t>BGRRI15NNB</t>
  </si>
  <si>
    <t>Robotok irányítása I</t>
  </si>
  <si>
    <t>BGRRI26NNB</t>
  </si>
  <si>
    <t>Robotok irányítása II.</t>
  </si>
  <si>
    <t>BGRRO14NNB</t>
  </si>
  <si>
    <t>Robotok alkalmazása</t>
  </si>
  <si>
    <t>BGRRS14NNB</t>
  </si>
  <si>
    <t>Ipari robotok szerkezeti elemei</t>
  </si>
  <si>
    <t>Intelligens robot rendszerek</t>
  </si>
  <si>
    <t xml:space="preserve"> </t>
  </si>
  <si>
    <t>BGRMR15NNB</t>
  </si>
  <si>
    <t>Mobil robotok I.</t>
  </si>
  <si>
    <t>BGRMR26NNB</t>
  </si>
  <si>
    <t>Mobil robotok II.</t>
  </si>
  <si>
    <t>BGRRA16NNB</t>
  </si>
  <si>
    <t xml:space="preserve">Robotosított  anyagmozgatás </t>
  </si>
  <si>
    <t>KMENT11TNB,</t>
  </si>
  <si>
    <t>Mikro- és nanotechnológia I.</t>
  </si>
  <si>
    <t>KMENT21TNB</t>
  </si>
  <si>
    <t>Mikro- és nanotechnológia II.</t>
  </si>
  <si>
    <t>KMENT31TNB</t>
  </si>
  <si>
    <t>Mikro- és nanotechnológia III.</t>
  </si>
  <si>
    <t>KMEÉM11TNB</t>
  </si>
  <si>
    <t>Érzékelők és működtetők I.</t>
  </si>
  <si>
    <t>KMEÉM21TNB</t>
  </si>
  <si>
    <t>Érzékelők és működtetők II.</t>
  </si>
  <si>
    <t>KMERE11TNB</t>
  </si>
  <si>
    <t>Rendszertechnika</t>
  </si>
  <si>
    <t>KMEOL11TNB</t>
  </si>
  <si>
    <t>Optika és lézertechnika</t>
  </si>
  <si>
    <t>KMEMB11TNB</t>
  </si>
  <si>
    <t>Megbízhatóság</t>
  </si>
  <si>
    <t>KMEMM11TNB</t>
  </si>
  <si>
    <t>Mikromechanika</t>
  </si>
  <si>
    <t>KMEMR11TNB</t>
  </si>
  <si>
    <t>Mikrogép rendszerek</t>
  </si>
  <si>
    <t>KMEJK11TNB</t>
  </si>
  <si>
    <t>Jel- és képfeldolgozás</t>
  </si>
  <si>
    <t>NANOTECHNIKA SZAKIRÁNY</t>
  </si>
  <si>
    <t>BGBJO17NNB</t>
  </si>
  <si>
    <r>
      <t>kredi</t>
    </r>
    <r>
      <rPr>
        <b/>
        <sz val="9"/>
        <rFont val="Arial CE"/>
        <family val="0"/>
      </rPr>
      <t>t</t>
    </r>
  </si>
  <si>
    <t>A gyakorlati képzés (kooperatív képzés) tanterve</t>
  </si>
  <si>
    <t xml:space="preserve">     Félév(ek)</t>
  </si>
  <si>
    <t>9.</t>
  </si>
  <si>
    <t xml:space="preserve">Választható tárgy I. </t>
  </si>
  <si>
    <t xml:space="preserve">Választható tárgy II. 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</si>
  <si>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</si>
  <si>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</si>
  <si>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</si>
  <si>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KMEGT11TNB</t>
  </si>
  <si>
    <t xml:space="preserve">Matematika szigorlat </t>
  </si>
  <si>
    <t xml:space="preserve">Mechanika szigorlat </t>
  </si>
  <si>
    <t>SZAKIRÁNY + szabadon választott</t>
  </si>
  <si>
    <t>NANOTECHNIKA SZAKIRÁNY összesen:</t>
  </si>
  <si>
    <t>BGRRR17NNB</t>
  </si>
  <si>
    <t>BGRPH14NNB</t>
  </si>
  <si>
    <t>140 kredit</t>
  </si>
  <si>
    <t>lehet együtt is</t>
  </si>
  <si>
    <t>BGRMASHNNB</t>
  </si>
  <si>
    <t>BGBGG11NNB</t>
  </si>
  <si>
    <t>BGBGG22NNB</t>
  </si>
  <si>
    <t>BGBGG33NNB</t>
  </si>
  <si>
    <t>BGRHG15NNB</t>
  </si>
  <si>
    <t>BGRSR13NNB</t>
  </si>
  <si>
    <t>előtanulmány</t>
  </si>
  <si>
    <t>Előtanulmány</t>
  </si>
  <si>
    <t>Matematika I</t>
  </si>
  <si>
    <t>Matematika II</t>
  </si>
  <si>
    <t>BGBBER8NNB</t>
  </si>
  <si>
    <t>Mechatronikai mérnöki szak</t>
  </si>
  <si>
    <t>nappali tagozat</t>
  </si>
  <si>
    <t>Gépműhely-gyakorlat I.***</t>
  </si>
  <si>
    <t>Gépműhely-gyakorlat II.***</t>
  </si>
  <si>
    <t>***  Gépműhely-gyakorlat  tárgyak:  a nem szakirányú középiskolából érkezetteknek</t>
  </si>
  <si>
    <t>Logisztikai alapismeretek II</t>
  </si>
  <si>
    <t>BGRLG26NNB</t>
  </si>
  <si>
    <t>BGBET11NNB</t>
  </si>
  <si>
    <t>Mérnöki etika</t>
  </si>
  <si>
    <t>GSVEU11NNB</t>
  </si>
  <si>
    <t>EU ismeretek</t>
  </si>
  <si>
    <t xml:space="preserve">Kötelezően választható 1 </t>
  </si>
  <si>
    <t>Kötelezően választható 2</t>
  </si>
  <si>
    <t xml:space="preserve"> PLC ismeretek</t>
  </si>
  <si>
    <t>BGRPI15NNB</t>
  </si>
  <si>
    <t>KMEMŰ11TNB</t>
  </si>
  <si>
    <t>Műszertechnika</t>
  </si>
  <si>
    <t>Programozható logikai áramkörök</t>
  </si>
  <si>
    <t>BGRRP16NNB</t>
  </si>
  <si>
    <t>Ipari robotok programozása</t>
  </si>
  <si>
    <t>24, 48</t>
  </si>
  <si>
    <t xml:space="preserve">39,  9 </t>
  </si>
  <si>
    <t>Kötelezően választható 3</t>
  </si>
  <si>
    <t>Villamos hajtás programozás</t>
  </si>
  <si>
    <t>Gyártócella információáramlása</t>
  </si>
  <si>
    <t>Technológiai tervezés automatizálása</t>
  </si>
  <si>
    <t>KMEÖA11TNB</t>
  </si>
  <si>
    <t>KMEÖB11TNB</t>
  </si>
  <si>
    <t>KMEÖA21TNB</t>
  </si>
  <si>
    <t>BGRLA14NNB</t>
  </si>
  <si>
    <t>BGRHP16NNB</t>
  </si>
  <si>
    <t>BAGTT16NNB</t>
  </si>
  <si>
    <t>BAGGI16NNB</t>
  </si>
  <si>
    <t>BGRSD1MNNB</t>
  </si>
  <si>
    <t>Önszerveződő alacsony-dimenziós rendszerek  I.</t>
  </si>
  <si>
    <t xml:space="preserve"> Ökologikus műszaki szerkezetek</t>
  </si>
  <si>
    <t xml:space="preserve"> Önszerveződő alacsony-dimenziós rendszerek II.</t>
  </si>
  <si>
    <t>Logisztikai alapismeretek I.</t>
  </si>
  <si>
    <t>24, 32</t>
  </si>
  <si>
    <t>Ssz</t>
  </si>
  <si>
    <t>összóraszám</t>
  </si>
  <si>
    <t>BGRGY17NNB</t>
  </si>
  <si>
    <t>Szakirányú integrált gyakorlat</t>
  </si>
  <si>
    <t>KMEGY11TNB</t>
  </si>
  <si>
    <t xml:space="preserve"> Mikro- és nanotechnológia +            Mikrogép rendszerek </t>
  </si>
  <si>
    <t>Ipari robotok kinematikája és dinamikája  +     Robotosított anyagmozgatás</t>
  </si>
  <si>
    <t>ROBOT RENDSZEREK SZAKIRÁNY</t>
  </si>
  <si>
    <t>ROBOT RENDSZEREK SZAKIRÁNY   összesen:</t>
  </si>
  <si>
    <t>Szabadon választható</t>
  </si>
  <si>
    <t>tantárgy  1</t>
  </si>
  <si>
    <t>tantárgy  2</t>
  </si>
  <si>
    <t>tantárgy  3</t>
  </si>
  <si>
    <t>tantárgy  4</t>
  </si>
  <si>
    <t>Záróvizsga tárgyak</t>
  </si>
  <si>
    <t>Záróvizsga  tantárgyak:</t>
  </si>
  <si>
    <t>KIEGÉSZÍTŐ TÁRGYAK</t>
  </si>
  <si>
    <t xml:space="preserve">Elektrotechnika </t>
  </si>
  <si>
    <t>5 aktív félév</t>
  </si>
  <si>
    <t>össz  féléves óraszám</t>
  </si>
  <si>
    <t>AZ ÖSSZÓRASZÁMOK AZ ALÁBBI KIEGÉSZÍTŐ TÁRGYAK NÉLKÜL ÉRTENDŐK!</t>
  </si>
  <si>
    <t>ÓE Bánki Donát Gépész és Biztonságtechnikai Mérnöki  Kar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</si>
</sst>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3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sz val="11"/>
      <name val="Arial"/>
      <family val="2"/>
    </font>
    <font>
      <sz val="9.5"/>
      <name val="Times New Roman"/>
      <family val="1"/>
    </font>
    <font>
      <b/>
      <sz val="9"/>
      <name val="Arial CE"/>
      <family val="0"/>
    </font>
    <font>
      <b/>
      <sz val="10"/>
      <name val="Arial"/>
      <family val="2"/>
    </font>
    <font>
      <sz val="9.5"/>
      <name val="Arial"/>
      <family val="0"/>
    </font>
    <font>
      <b/>
      <sz val="9.5"/>
      <name val="Arial CE"/>
      <family val="0"/>
    </font>
    <font>
      <sz val="9.5"/>
      <name val="Arial CE"/>
      <family val="2"/>
    </font>
    <font>
      <b/>
      <i/>
      <sz val="9.5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i/>
      <sz val="9"/>
      <name val="Arial CE"/>
      <family val="0"/>
    </font>
    <font>
      <b/>
      <sz val="9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i/>
      <sz val="9.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9.5"/>
      <name val="Arial"/>
      <family val="2"/>
    </font>
    <font>
      <sz val="9"/>
      <name val="Arial Narrow"/>
      <family val="2"/>
    </font>
    <font>
      <b/>
      <i/>
      <sz val="9"/>
      <name val="Times New Roman"/>
      <family val="1"/>
    </font>
    <font>
      <sz val="10"/>
      <color indexed="48"/>
      <name val="Times New Roman"/>
      <family val="1"/>
    </font>
    <font>
      <b/>
      <i/>
      <sz val="10"/>
      <name val="Arial"/>
      <family val="2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thin"/>
      <bottom style="medium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dott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dotted"/>
      <top style="dotted"/>
      <bottom style="hair"/>
    </border>
    <border>
      <left style="dotted"/>
      <right style="dotted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dotted"/>
      <right>
        <color indexed="63"/>
      </right>
      <top style="dotted"/>
      <bottom style="hair"/>
    </border>
    <border>
      <left style="dotted"/>
      <right style="medium"/>
      <top style="dotted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vertical="center"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6" fillId="2" borderId="14" xfId="0" applyFont="1" applyFill="1" applyBorder="1" applyAlignment="1">
      <alignment horizont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center"/>
    </xf>
    <xf numFmtId="0" fontId="6" fillId="2" borderId="25" xfId="0" applyFont="1" applyFill="1" applyBorder="1" applyAlignment="1">
      <alignment/>
    </xf>
    <xf numFmtId="0" fontId="13" fillId="0" borderId="2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2" xfId="0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3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5" fillId="0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4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3" fillId="0" borderId="4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vertical="center"/>
    </xf>
    <xf numFmtId="0" fontId="12" fillId="0" borderId="5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left"/>
    </xf>
    <xf numFmtId="0" fontId="13" fillId="0" borderId="12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5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2" borderId="62" xfId="0" applyFont="1" applyFill="1" applyBorder="1" applyAlignment="1">
      <alignment horizontal="left" wrapText="1"/>
    </xf>
    <xf numFmtId="0" fontId="5" fillId="0" borderId="63" xfId="0" applyFont="1" applyBorder="1" applyAlignment="1">
      <alignment horizontal="left" wrapText="1"/>
    </xf>
    <xf numFmtId="0" fontId="5" fillId="0" borderId="6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5" fillId="0" borderId="65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/>
    </xf>
    <xf numFmtId="0" fontId="15" fillId="0" borderId="43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12" fillId="0" borderId="21" xfId="0" applyFont="1" applyFill="1" applyBorder="1" applyAlignment="1">
      <alignment vertical="top"/>
    </xf>
    <xf numFmtId="0" fontId="12" fillId="0" borderId="13" xfId="0" applyFont="1" applyFill="1" applyBorder="1" applyAlignment="1">
      <alignment vertical="top"/>
    </xf>
    <xf numFmtId="0" fontId="12" fillId="0" borderId="22" xfId="0" applyFont="1" applyFill="1" applyBorder="1" applyAlignment="1">
      <alignment horizontal="center" vertical="top"/>
    </xf>
    <xf numFmtId="0" fontId="12" fillId="0" borderId="23" xfId="0" applyFont="1" applyFill="1" applyBorder="1" applyAlignment="1">
      <alignment vertical="top"/>
    </xf>
    <xf numFmtId="0" fontId="15" fillId="0" borderId="57" xfId="0" applyFont="1" applyBorder="1" applyAlignment="1">
      <alignment/>
    </xf>
    <xf numFmtId="0" fontId="7" fillId="0" borderId="57" xfId="0" applyFont="1" applyBorder="1" applyAlignment="1">
      <alignment/>
    </xf>
    <xf numFmtId="0" fontId="5" fillId="0" borderId="6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46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2" xfId="0" applyFont="1" applyFill="1" applyBorder="1" applyAlignment="1">
      <alignment/>
    </xf>
    <xf numFmtId="0" fontId="19" fillId="0" borderId="32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5" fillId="0" borderId="65" xfId="0" applyFont="1" applyBorder="1" applyAlignment="1">
      <alignment horizontal="center"/>
    </xf>
    <xf numFmtId="0" fontId="6" fillId="2" borderId="40" xfId="0" applyFont="1" applyFill="1" applyBorder="1" applyAlignment="1">
      <alignment/>
    </xf>
    <xf numFmtId="0" fontId="21" fillId="0" borderId="0" xfId="0" applyFont="1" applyBorder="1" applyAlignment="1">
      <alignment horizontal="center" vertical="top"/>
    </xf>
    <xf numFmtId="0" fontId="21" fillId="0" borderId="45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8" xfId="0" applyFont="1" applyFill="1" applyBorder="1" applyAlignment="1">
      <alignment/>
    </xf>
    <xf numFmtId="0" fontId="19" fillId="0" borderId="48" xfId="0" applyFont="1" applyBorder="1" applyAlignment="1">
      <alignment/>
    </xf>
    <xf numFmtId="0" fontId="21" fillId="0" borderId="68" xfId="0" applyFont="1" applyBorder="1" applyAlignment="1">
      <alignment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6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47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3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21" fillId="0" borderId="32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vertical="top" wrapText="1"/>
    </xf>
    <xf numFmtId="0" fontId="21" fillId="0" borderId="48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19" fillId="0" borderId="68" xfId="0" applyFont="1" applyFill="1" applyBorder="1" applyAlignment="1">
      <alignment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1" xfId="0" applyFont="1" applyBorder="1" applyAlignment="1">
      <alignment/>
    </xf>
    <xf numFmtId="0" fontId="21" fillId="0" borderId="0" xfId="0" applyFont="1" applyAlignment="1">
      <alignment horizontal="center"/>
    </xf>
    <xf numFmtId="0" fontId="19" fillId="0" borderId="72" xfId="0" applyFont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7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74" xfId="0" applyFont="1" applyFill="1" applyBorder="1" applyAlignment="1">
      <alignment vertical="center"/>
    </xf>
    <xf numFmtId="0" fontId="21" fillId="0" borderId="7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5" fillId="0" borderId="17" xfId="0" applyFont="1" applyBorder="1" applyAlignment="1">
      <alignment horizontal="center" vertical="top"/>
    </xf>
    <xf numFmtId="0" fontId="5" fillId="0" borderId="71" xfId="0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0" fontId="5" fillId="0" borderId="53" xfId="0" applyFont="1" applyFill="1" applyBorder="1" applyAlignment="1">
      <alignment vertical="top" wrapText="1"/>
    </xf>
    <xf numFmtId="0" fontId="21" fillId="0" borderId="48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5" fillId="0" borderId="60" xfId="0" applyFont="1" applyFill="1" applyBorder="1" applyAlignment="1">
      <alignment vertical="top" wrapText="1"/>
    </xf>
    <xf numFmtId="0" fontId="15" fillId="0" borderId="6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5" fillId="0" borderId="74" xfId="0" applyFont="1" applyFill="1" applyBorder="1" applyAlignment="1">
      <alignment vertical="top" wrapText="1"/>
    </xf>
    <xf numFmtId="0" fontId="28" fillId="0" borderId="0" xfId="0" applyFont="1" applyBorder="1" applyAlignment="1">
      <alignment/>
    </xf>
    <xf numFmtId="0" fontId="20" fillId="2" borderId="43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9" fillId="2" borderId="4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6" xfId="0" applyFont="1" applyFill="1" applyBorder="1" applyAlignment="1">
      <alignment horizontal="center"/>
    </xf>
    <xf numFmtId="0" fontId="6" fillId="2" borderId="15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75" xfId="0" applyFont="1" applyBorder="1" applyAlignment="1">
      <alignment horizontal="left"/>
    </xf>
    <xf numFmtId="0" fontId="21" fillId="0" borderId="74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72" xfId="0" applyFont="1" applyFill="1" applyBorder="1" applyAlignment="1">
      <alignment horizontal="left" vertical="center"/>
    </xf>
    <xf numFmtId="0" fontId="21" fillId="0" borderId="73" xfId="0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left" vertical="center"/>
    </xf>
    <xf numFmtId="0" fontId="21" fillId="0" borderId="74" xfId="0" applyFont="1" applyFill="1" applyBorder="1" applyAlignment="1">
      <alignment horizontal="left" vertical="center" wrapText="1"/>
    </xf>
    <xf numFmtId="0" fontId="21" fillId="0" borderId="58" xfId="0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left" vertical="center"/>
    </xf>
    <xf numFmtId="0" fontId="21" fillId="0" borderId="53" xfId="0" applyFont="1" applyFill="1" applyBorder="1" applyAlignment="1">
      <alignment horizontal="left" vertical="center" wrapText="1"/>
    </xf>
    <xf numFmtId="0" fontId="21" fillId="0" borderId="59" xfId="0" applyFont="1" applyFill="1" applyBorder="1" applyAlignment="1">
      <alignment horizontal="left" vertical="center"/>
    </xf>
    <xf numFmtId="0" fontId="21" fillId="0" borderId="72" xfId="0" applyFont="1" applyBorder="1" applyAlignment="1">
      <alignment horizontal="left"/>
    </xf>
    <xf numFmtId="0" fontId="21" fillId="0" borderId="74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0" fontId="21" fillId="0" borderId="74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/>
    </xf>
    <xf numFmtId="0" fontId="19" fillId="2" borderId="66" xfId="0" applyFont="1" applyFill="1" applyBorder="1" applyAlignment="1">
      <alignment horizontal="left"/>
    </xf>
    <xf numFmtId="0" fontId="21" fillId="0" borderId="73" xfId="0" applyFont="1" applyFill="1" applyBorder="1" applyAlignment="1">
      <alignment horizontal="left" vertical="center"/>
    </xf>
    <xf numFmtId="0" fontId="21" fillId="0" borderId="61" xfId="0" applyFont="1" applyFill="1" applyBorder="1" applyAlignment="1">
      <alignment horizontal="left" vertical="center"/>
    </xf>
    <xf numFmtId="0" fontId="21" fillId="0" borderId="56" xfId="0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1" fillId="0" borderId="55" xfId="0" applyFont="1" applyFill="1" applyBorder="1" applyAlignment="1">
      <alignment horizontal="left"/>
    </xf>
    <xf numFmtId="0" fontId="21" fillId="0" borderId="56" xfId="0" applyFont="1" applyFill="1" applyBorder="1" applyAlignment="1">
      <alignment horizontal="left"/>
    </xf>
    <xf numFmtId="0" fontId="21" fillId="0" borderId="4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6" fillId="0" borderId="76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7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7" xfId="0" applyFont="1" applyBorder="1" applyAlignment="1">
      <alignment horizontal="right"/>
    </xf>
    <xf numFmtId="0" fontId="12" fillId="0" borderId="35" xfId="0" applyFont="1" applyFill="1" applyBorder="1" applyAlignment="1">
      <alignment horizontal="right" vertical="center"/>
    </xf>
    <xf numFmtId="0" fontId="12" fillId="0" borderId="67" xfId="0" applyFont="1" applyFill="1" applyBorder="1" applyAlignment="1">
      <alignment horizontal="right" vertical="center"/>
    </xf>
    <xf numFmtId="0" fontId="13" fillId="0" borderId="34" xfId="0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0" fontId="13" fillId="0" borderId="29" xfId="0" applyFont="1" applyFill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58" xfId="0" applyFont="1" applyBorder="1" applyAlignment="1">
      <alignment horizontal="right"/>
    </xf>
    <xf numFmtId="0" fontId="13" fillId="0" borderId="78" xfId="0" applyFont="1" applyBorder="1" applyAlignment="1">
      <alignment horizontal="right"/>
    </xf>
    <xf numFmtId="0" fontId="13" fillId="0" borderId="67" xfId="0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right" vertical="top"/>
    </xf>
    <xf numFmtId="0" fontId="12" fillId="0" borderId="29" xfId="0" applyFont="1" applyFill="1" applyBorder="1" applyAlignment="1">
      <alignment horizontal="right" vertical="center"/>
    </xf>
    <xf numFmtId="0" fontId="12" fillId="0" borderId="58" xfId="0" applyFont="1" applyFill="1" applyBorder="1" applyAlignment="1">
      <alignment horizontal="right" vertical="center"/>
    </xf>
    <xf numFmtId="0" fontId="12" fillId="0" borderId="57" xfId="0" applyFont="1" applyFill="1" applyBorder="1" applyAlignment="1">
      <alignment horizontal="right" vertical="center"/>
    </xf>
    <xf numFmtId="0" fontId="12" fillId="0" borderId="79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6" fillId="0" borderId="8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3" fillId="0" borderId="80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82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81" xfId="0" applyFont="1" applyBorder="1" applyAlignment="1">
      <alignment/>
    </xf>
    <xf numFmtId="0" fontId="13" fillId="0" borderId="83" xfId="0" applyFont="1" applyBorder="1" applyAlignment="1">
      <alignment/>
    </xf>
    <xf numFmtId="0" fontId="13" fillId="0" borderId="84" xfId="0" applyFont="1" applyBorder="1" applyAlignment="1">
      <alignment/>
    </xf>
    <xf numFmtId="0" fontId="13" fillId="0" borderId="85" xfId="0" applyFont="1" applyBorder="1" applyAlignment="1">
      <alignment/>
    </xf>
    <xf numFmtId="0" fontId="13" fillId="0" borderId="86" xfId="0" applyFont="1" applyBorder="1" applyAlignment="1">
      <alignment/>
    </xf>
    <xf numFmtId="0" fontId="12" fillId="0" borderId="12" xfId="0" applyFont="1" applyFill="1" applyBorder="1" applyAlignment="1">
      <alignment vertical="center"/>
    </xf>
    <xf numFmtId="0" fontId="15" fillId="0" borderId="8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top"/>
    </xf>
    <xf numFmtId="0" fontId="18" fillId="0" borderId="87" xfId="0" applyFont="1" applyBorder="1" applyAlignment="1">
      <alignment horizontal="center" vertical="top"/>
    </xf>
    <xf numFmtId="0" fontId="18" fillId="0" borderId="88" xfId="0" applyFont="1" applyBorder="1" applyAlignment="1">
      <alignment horizontal="center" vertical="top"/>
    </xf>
    <xf numFmtId="0" fontId="5" fillId="0" borderId="89" xfId="0" applyFont="1" applyBorder="1" applyAlignment="1">
      <alignment horizontal="center" vertical="top"/>
    </xf>
    <xf numFmtId="0" fontId="5" fillId="0" borderId="90" xfId="0" applyFont="1" applyBorder="1" applyAlignment="1">
      <alignment horizontal="center" vertical="top"/>
    </xf>
    <xf numFmtId="0" fontId="5" fillId="0" borderId="91" xfId="0" applyFont="1" applyBorder="1" applyAlignment="1">
      <alignment horizontal="center" vertical="top"/>
    </xf>
    <xf numFmtId="0" fontId="5" fillId="0" borderId="92" xfId="0" applyFont="1" applyBorder="1" applyAlignment="1">
      <alignment horizontal="center" vertical="top"/>
    </xf>
    <xf numFmtId="0" fontId="5" fillId="0" borderId="93" xfId="0" applyFont="1" applyBorder="1" applyAlignment="1">
      <alignment horizontal="center" vertical="top"/>
    </xf>
    <xf numFmtId="0" fontId="5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21" fillId="0" borderId="94" xfId="0" applyFont="1" applyFill="1" applyBorder="1" applyAlignment="1">
      <alignment/>
    </xf>
    <xf numFmtId="0" fontId="21" fillId="0" borderId="95" xfId="0" applyFont="1" applyFill="1" applyBorder="1" applyAlignment="1">
      <alignment/>
    </xf>
    <xf numFmtId="0" fontId="5" fillId="0" borderId="96" xfId="0" applyFont="1" applyFill="1" applyBorder="1" applyAlignment="1">
      <alignment vertical="top" wrapText="1"/>
    </xf>
    <xf numFmtId="0" fontId="21" fillId="0" borderId="97" xfId="0" applyFont="1" applyBorder="1" applyAlignment="1">
      <alignment horizontal="center"/>
    </xf>
    <xf numFmtId="0" fontId="21" fillId="0" borderId="96" xfId="0" applyFont="1" applyFill="1" applyBorder="1" applyAlignment="1">
      <alignment horizontal="left" vertical="center"/>
    </xf>
    <xf numFmtId="0" fontId="12" fillId="0" borderId="98" xfId="0" applyFont="1" applyFill="1" applyBorder="1" applyAlignment="1">
      <alignment vertical="center"/>
    </xf>
    <xf numFmtId="0" fontId="12" fillId="0" borderId="99" xfId="0" applyFont="1" applyFill="1" applyBorder="1" applyAlignment="1">
      <alignment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vertical="center"/>
    </xf>
    <xf numFmtId="0" fontId="12" fillId="0" borderId="102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73" xfId="0" applyFont="1" applyFill="1" applyBorder="1" applyAlignment="1">
      <alignment horizontal="right" wrapText="1"/>
    </xf>
    <xf numFmtId="0" fontId="5" fillId="0" borderId="53" xfId="0" applyFont="1" applyFill="1" applyBorder="1" applyAlignment="1">
      <alignment horizontal="right" wrapText="1"/>
    </xf>
    <xf numFmtId="0" fontId="5" fillId="0" borderId="56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left" wrapText="1"/>
    </xf>
    <xf numFmtId="0" fontId="5" fillId="0" borderId="9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4" xfId="0" applyFont="1" applyFill="1" applyBorder="1" applyAlignment="1">
      <alignment horizontal="right" wrapText="1"/>
    </xf>
    <xf numFmtId="0" fontId="21" fillId="0" borderId="61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19" fillId="0" borderId="74" xfId="0" applyFont="1" applyFill="1" applyBorder="1" applyAlignment="1">
      <alignment horizontal="left"/>
    </xf>
    <xf numFmtId="0" fontId="19" fillId="0" borderId="6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/>
    </xf>
    <xf numFmtId="0" fontId="5" fillId="0" borderId="103" xfId="0" applyFont="1" applyFill="1" applyBorder="1" applyAlignment="1">
      <alignment horizontal="left"/>
    </xf>
    <xf numFmtId="0" fontId="5" fillId="0" borderId="104" xfId="0" applyFont="1" applyFill="1" applyBorder="1" applyAlignment="1">
      <alignment horizontal="left"/>
    </xf>
    <xf numFmtId="0" fontId="5" fillId="0" borderId="76" xfId="0" applyFont="1" applyFill="1" applyBorder="1" applyAlignment="1">
      <alignment horizontal="left"/>
    </xf>
    <xf numFmtId="0" fontId="18" fillId="0" borderId="41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1" fillId="0" borderId="32" xfId="0" applyFont="1" applyFill="1" applyBorder="1" applyAlignment="1">
      <alignment horizontal="left"/>
    </xf>
    <xf numFmtId="0" fontId="21" fillId="3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13" fillId="3" borderId="0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1" fillId="0" borderId="42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left"/>
    </xf>
    <xf numFmtId="0" fontId="22" fillId="0" borderId="48" xfId="0" applyFont="1" applyFill="1" applyBorder="1" applyAlignment="1">
      <alignment/>
    </xf>
    <xf numFmtId="0" fontId="18" fillId="0" borderId="60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71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32" fillId="0" borderId="0" xfId="0" applyFont="1" applyAlignment="1">
      <alignment/>
    </xf>
    <xf numFmtId="0" fontId="15" fillId="0" borderId="0" xfId="0" applyFont="1" applyAlignment="1">
      <alignment/>
    </xf>
    <xf numFmtId="0" fontId="11" fillId="2" borderId="40" xfId="0" applyFont="1" applyFill="1" applyBorder="1" applyAlignment="1">
      <alignment/>
    </xf>
    <xf numFmtId="0" fontId="8" fillId="0" borderId="66" xfId="0" applyFont="1" applyBorder="1" applyAlignment="1">
      <alignment/>
    </xf>
    <xf numFmtId="0" fontId="18" fillId="0" borderId="105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18" fillId="0" borderId="107" xfId="0" applyFont="1" applyBorder="1" applyAlignment="1">
      <alignment horizontal="center"/>
    </xf>
    <xf numFmtId="0" fontId="9" fillId="2" borderId="40" xfId="0" applyFont="1" applyFill="1" applyBorder="1" applyAlignment="1">
      <alignment horizontal="right" wrapText="1"/>
    </xf>
    <xf numFmtId="0" fontId="10" fillId="2" borderId="66" xfId="0" applyFont="1" applyFill="1" applyBorder="1" applyAlignment="1">
      <alignment wrapText="1"/>
    </xf>
    <xf numFmtId="0" fontId="10" fillId="2" borderId="41" xfId="0" applyFont="1" applyFill="1" applyBorder="1" applyAlignment="1">
      <alignment wrapText="1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0" fillId="0" borderId="0" xfId="0" applyAlignment="1">
      <alignment/>
    </xf>
    <xf numFmtId="0" fontId="15" fillId="2" borderId="40" xfId="0" applyFont="1" applyFill="1" applyBorder="1" applyAlignment="1">
      <alignment horizontal="center"/>
    </xf>
    <xf numFmtId="0" fontId="15" fillId="2" borderId="66" xfId="0" applyFont="1" applyFill="1" applyBorder="1" applyAlignment="1">
      <alignment horizontal="center"/>
    </xf>
    <xf numFmtId="0" fontId="15" fillId="2" borderId="41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right" wrapText="1"/>
    </xf>
    <xf numFmtId="0" fontId="13" fillId="2" borderId="66" xfId="0" applyFont="1" applyFill="1" applyBorder="1" applyAlignment="1">
      <alignment wrapText="1"/>
    </xf>
    <xf numFmtId="0" fontId="13" fillId="2" borderId="108" xfId="0" applyFont="1" applyFill="1" applyBorder="1" applyAlignment="1">
      <alignment wrapText="1"/>
    </xf>
    <xf numFmtId="0" fontId="18" fillId="0" borderId="72" xfId="0" applyFont="1" applyBorder="1" applyAlignment="1">
      <alignment horizontal="left" wrapText="1"/>
    </xf>
    <xf numFmtId="0" fontId="18" fillId="0" borderId="109" xfId="0" applyFont="1" applyBorder="1" applyAlignment="1">
      <alignment horizontal="left" wrapText="1"/>
    </xf>
    <xf numFmtId="0" fontId="18" fillId="0" borderId="72" xfId="0" applyFont="1" applyFill="1" applyBorder="1" applyAlignment="1">
      <alignment horizontal="left"/>
    </xf>
    <xf numFmtId="0" fontId="18" fillId="0" borderId="109" xfId="0" applyFont="1" applyFill="1" applyBorder="1" applyAlignment="1">
      <alignment horizontal="left"/>
    </xf>
    <xf numFmtId="0" fontId="5" fillId="0" borderId="5" xfId="0" applyFont="1" applyBorder="1" applyAlignment="1">
      <alignment wrapText="1"/>
    </xf>
    <xf numFmtId="0" fontId="0" fillId="0" borderId="5" xfId="0" applyBorder="1" applyAlignment="1">
      <alignment/>
    </xf>
    <xf numFmtId="0" fontId="9" fillId="0" borderId="66" xfId="0" applyFont="1" applyBorder="1" applyAlignment="1">
      <alignment/>
    </xf>
    <xf numFmtId="0" fontId="9" fillId="0" borderId="41" xfId="0" applyFont="1" applyBorder="1" applyAlignment="1">
      <alignment/>
    </xf>
    <xf numFmtId="0" fontId="21" fillId="2" borderId="2" xfId="0" applyFont="1" applyFill="1" applyBorder="1" applyAlignment="1">
      <alignment horizontal="center" vertical="center" wrapText="1"/>
    </xf>
    <xf numFmtId="0" fontId="21" fillId="0" borderId="75" xfId="0" applyFont="1" applyBorder="1" applyAlignment="1">
      <alignment/>
    </xf>
    <xf numFmtId="0" fontId="21" fillId="2" borderId="68" xfId="0" applyFont="1" applyFill="1" applyBorder="1" applyAlignment="1">
      <alignment horizontal="center" vertical="center" wrapText="1"/>
    </xf>
    <xf numFmtId="0" fontId="21" fillId="0" borderId="61" xfId="0" applyFont="1" applyBorder="1" applyAlignment="1">
      <alignment/>
    </xf>
    <xf numFmtId="0" fontId="21" fillId="2" borderId="110" xfId="0" applyFont="1" applyFill="1" applyBorder="1" applyAlignment="1">
      <alignment horizontal="center" vertical="center" wrapText="1"/>
    </xf>
    <xf numFmtId="0" fontId="21" fillId="0" borderId="108" xfId="0" applyFont="1" applyBorder="1" applyAlignment="1">
      <alignment/>
    </xf>
    <xf numFmtId="0" fontId="21" fillId="2" borderId="40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9" fillId="0" borderId="112" xfId="0" applyFont="1" applyBorder="1" applyAlignment="1">
      <alignment horizontal="center"/>
    </xf>
    <xf numFmtId="0" fontId="6" fillId="0" borderId="72" xfId="0" applyFont="1" applyBorder="1" applyAlignment="1">
      <alignment horizontal="center" wrapText="1"/>
    </xf>
    <xf numFmtId="0" fontId="6" fillId="0" borderId="109" xfId="0" applyFont="1" applyBorder="1" applyAlignment="1">
      <alignment horizontal="center" wrapText="1"/>
    </xf>
    <xf numFmtId="0" fontId="9" fillId="0" borderId="75" xfId="0" applyFont="1" applyBorder="1" applyAlignment="1">
      <alignment/>
    </xf>
    <xf numFmtId="0" fontId="14" fillId="0" borderId="72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19" fillId="0" borderId="72" xfId="0" applyFont="1" applyBorder="1" applyAlignment="1">
      <alignment horizontal="center" vertical="center" wrapText="1" shrinkToFit="1"/>
    </xf>
    <xf numFmtId="0" fontId="19" fillId="0" borderId="109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left" vertical="center"/>
    </xf>
    <xf numFmtId="0" fontId="19" fillId="0" borderId="110" xfId="0" applyFont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110" xfId="0" applyFont="1" applyFill="1" applyBorder="1" applyAlignment="1">
      <alignment horizontal="left" vertical="center"/>
    </xf>
    <xf numFmtId="0" fontId="19" fillId="0" borderId="105" xfId="0" applyFont="1" applyBorder="1" applyAlignment="1">
      <alignment horizontal="center" wrapText="1"/>
    </xf>
    <xf numFmtId="0" fontId="15" fillId="0" borderId="50" xfId="0" applyFont="1" applyBorder="1" applyAlignment="1">
      <alignment horizontal="center"/>
    </xf>
    <xf numFmtId="0" fontId="18" fillId="0" borderId="107" xfId="0" applyFont="1" applyBorder="1" applyAlignment="1">
      <alignment horizontal="center" vertical="top"/>
    </xf>
    <xf numFmtId="0" fontId="18" fillId="0" borderId="52" xfId="0" applyFont="1" applyBorder="1" applyAlignment="1">
      <alignment horizontal="center" vertical="top"/>
    </xf>
    <xf numFmtId="0" fontId="23" fillId="0" borderId="32" xfId="0" applyFont="1" applyBorder="1" applyAlignment="1">
      <alignment vertical="center"/>
    </xf>
    <xf numFmtId="0" fontId="23" fillId="0" borderId="32" xfId="0" applyFont="1" applyBorder="1" applyAlignment="1">
      <alignment/>
    </xf>
    <xf numFmtId="0" fontId="22" fillId="0" borderId="32" xfId="0" applyFont="1" applyBorder="1" applyAlignment="1">
      <alignment/>
    </xf>
    <xf numFmtId="0" fontId="0" fillId="0" borderId="32" xfId="0" applyBorder="1" applyAlignment="1">
      <alignment/>
    </xf>
    <xf numFmtId="0" fontId="19" fillId="0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1" fillId="0" borderId="113" xfId="0" applyFont="1" applyFill="1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U164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3.57421875" style="221" customWidth="1"/>
    <col min="2" max="2" width="14.28125" style="260" customWidth="1"/>
    <col min="3" max="3" width="25.7109375" style="362" customWidth="1"/>
    <col min="4" max="4" width="4.7109375" style="176" customWidth="1"/>
    <col min="5" max="5" width="5.00390625" style="176" customWidth="1"/>
    <col min="6" max="6" width="4.7109375" style="9" customWidth="1"/>
    <col min="7" max="7" width="3.7109375" style="9" bestFit="1" customWidth="1"/>
    <col min="8" max="8" width="3.28125" style="9" customWidth="1"/>
    <col min="9" max="9" width="3.28125" style="9" bestFit="1" customWidth="1"/>
    <col min="10" max="10" width="4.8515625" style="9" bestFit="1" customWidth="1"/>
    <col min="11" max="12" width="3.7109375" style="9" bestFit="1" customWidth="1"/>
    <col min="13" max="13" width="3.28125" style="9" customWidth="1"/>
    <col min="14" max="14" width="3.28125" style="9" bestFit="1" customWidth="1"/>
    <col min="15" max="15" width="4.00390625" style="9" bestFit="1" customWidth="1"/>
    <col min="16" max="17" width="3.7109375" style="9" bestFit="1" customWidth="1"/>
    <col min="18" max="18" width="3.57421875" style="9" customWidth="1"/>
    <col min="19" max="19" width="3.28125" style="9" bestFit="1" customWidth="1"/>
    <col min="20" max="20" width="3.8515625" style="9" bestFit="1" customWidth="1"/>
    <col min="21" max="21" width="3.57421875" style="9" bestFit="1" customWidth="1"/>
    <col min="22" max="22" width="3.7109375" style="9" bestFit="1" customWidth="1"/>
    <col min="23" max="23" width="3.7109375" style="9" customWidth="1"/>
    <col min="24" max="24" width="3.28125" style="9" bestFit="1" customWidth="1"/>
    <col min="25" max="25" width="3.8515625" style="9" bestFit="1" customWidth="1"/>
    <col min="26" max="26" width="3.57421875" style="9" bestFit="1" customWidth="1"/>
    <col min="27" max="27" width="4.140625" style="9" bestFit="1" customWidth="1"/>
    <col min="28" max="28" width="3.421875" style="9" customWidth="1"/>
    <col min="29" max="29" width="3.28125" style="9" bestFit="1" customWidth="1"/>
    <col min="30" max="32" width="4.140625" style="9" bestFit="1" customWidth="1"/>
    <col min="33" max="33" width="4.00390625" style="9" customWidth="1"/>
    <col min="34" max="34" width="3.28125" style="9" bestFit="1" customWidth="1"/>
    <col min="35" max="35" width="4.28125" style="9" bestFit="1" customWidth="1"/>
    <col min="36" max="37" width="4.140625" style="9" bestFit="1" customWidth="1"/>
    <col min="38" max="38" width="4.00390625" style="9" customWidth="1"/>
    <col min="39" max="39" width="3.28125" style="9" bestFit="1" customWidth="1"/>
    <col min="40" max="40" width="4.140625" style="9" bestFit="1" customWidth="1"/>
    <col min="41" max="41" width="4.57421875" style="158" customWidth="1"/>
    <col min="42" max="42" width="15.00390625" style="158" customWidth="1"/>
  </cols>
  <sheetData>
    <row r="1" spans="12:22" ht="12.75">
      <c r="L1" s="10"/>
      <c r="M1" s="10"/>
      <c r="N1" s="10"/>
      <c r="O1" s="11"/>
      <c r="R1" s="10"/>
      <c r="S1" s="10"/>
      <c r="T1" s="10"/>
      <c r="U1" s="10"/>
      <c r="V1" s="10"/>
    </row>
    <row r="2" spans="2:40" ht="12.75">
      <c r="B2" s="389" t="s">
        <v>232</v>
      </c>
      <c r="C2" s="390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389" t="s">
        <v>172</v>
      </c>
      <c r="R2" s="390"/>
      <c r="S2" s="176"/>
      <c r="T2" s="176"/>
      <c r="U2" s="389"/>
      <c r="V2" s="390"/>
      <c r="W2" s="176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389"/>
      <c r="AJ2" s="390" t="s">
        <v>173</v>
      </c>
      <c r="AK2" s="176"/>
      <c r="AL2" s="176"/>
      <c r="AM2" s="389"/>
      <c r="AN2" s="390"/>
    </row>
    <row r="3" spans="2:41" ht="17.25" customHeight="1">
      <c r="B3" s="261"/>
      <c r="C3" s="363"/>
      <c r="D3" s="12"/>
      <c r="E3" s="13"/>
      <c r="F3" s="14"/>
      <c r="G3" s="14"/>
      <c r="H3" s="14"/>
      <c r="I3" s="14"/>
      <c r="J3" s="14"/>
      <c r="K3" s="14"/>
      <c r="L3" s="14"/>
      <c r="M3" s="14"/>
      <c r="N3" s="14"/>
      <c r="Q3" s="427"/>
      <c r="R3" s="427"/>
      <c r="S3" s="427"/>
      <c r="T3" s="427"/>
      <c r="U3" s="427"/>
      <c r="V3" s="427"/>
      <c r="W3" s="11"/>
      <c r="X3" s="11"/>
      <c r="Y3" s="11"/>
      <c r="Z3" s="11"/>
      <c r="AA3" s="11"/>
      <c r="AB3" s="11"/>
      <c r="AC3" s="11"/>
      <c r="AD3" s="3"/>
      <c r="AE3" s="11"/>
      <c r="AF3" s="11"/>
      <c r="AG3" s="11"/>
      <c r="AH3" s="11"/>
      <c r="AJ3" s="428"/>
      <c r="AK3" s="428"/>
      <c r="AL3" s="11"/>
      <c r="AM3" s="11"/>
      <c r="AN3" s="10"/>
      <c r="AO3" s="167"/>
    </row>
    <row r="4" spans="1:42" s="2" customFormat="1" ht="12.75" thickBot="1">
      <c r="A4" s="221"/>
      <c r="B4" s="260"/>
      <c r="C4" s="389"/>
      <c r="D4" s="390"/>
      <c r="E4" s="176" t="s">
        <v>0</v>
      </c>
      <c r="F4" s="176"/>
      <c r="G4" s="389"/>
      <c r="H4" s="390"/>
      <c r="I4" s="176"/>
      <c r="J4" s="389"/>
      <c r="K4" s="390"/>
      <c r="L4" s="176"/>
      <c r="M4" s="176"/>
      <c r="N4" s="389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8"/>
      <c r="AP4" s="158"/>
    </row>
    <row r="5" spans="1:42" ht="12.75" customHeight="1">
      <c r="A5" s="473" t="s">
        <v>211</v>
      </c>
      <c r="B5" s="475" t="s">
        <v>1</v>
      </c>
      <c r="C5" s="477" t="s">
        <v>2</v>
      </c>
      <c r="D5" s="468" t="s">
        <v>3</v>
      </c>
      <c r="E5" s="471" t="s">
        <v>143</v>
      </c>
      <c r="F5" s="466" t="s">
        <v>4</v>
      </c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7"/>
      <c r="AJ5" s="21"/>
      <c r="AK5" s="21"/>
      <c r="AL5" s="21"/>
      <c r="AM5" s="21"/>
      <c r="AN5" s="21"/>
      <c r="AO5" s="457" t="s">
        <v>167</v>
      </c>
      <c r="AP5" s="458"/>
    </row>
    <row r="6" spans="1:42" ht="13.5" customHeight="1" thickBot="1">
      <c r="A6" s="474"/>
      <c r="B6" s="476"/>
      <c r="C6" s="478"/>
      <c r="D6" s="469"/>
      <c r="E6" s="472"/>
      <c r="F6" s="16"/>
      <c r="G6" s="16"/>
      <c r="H6" s="16" t="s">
        <v>5</v>
      </c>
      <c r="I6" s="16"/>
      <c r="J6" s="292"/>
      <c r="K6" s="16"/>
      <c r="L6" s="16"/>
      <c r="M6" s="16" t="s">
        <v>6</v>
      </c>
      <c r="N6" s="16"/>
      <c r="O6" s="292"/>
      <c r="P6" s="16"/>
      <c r="Q6" s="16"/>
      <c r="R6" s="17" t="s">
        <v>7</v>
      </c>
      <c r="S6" s="16"/>
      <c r="T6" s="292"/>
      <c r="U6" s="16"/>
      <c r="V6" s="16"/>
      <c r="W6" s="17" t="s">
        <v>8</v>
      </c>
      <c r="X6" s="16"/>
      <c r="Y6" s="292"/>
      <c r="Z6" s="16"/>
      <c r="AA6" s="16"/>
      <c r="AB6" s="17" t="s">
        <v>9</v>
      </c>
      <c r="AC6" s="16"/>
      <c r="AD6" s="292"/>
      <c r="AE6" s="60"/>
      <c r="AF6" s="16"/>
      <c r="AG6" s="16" t="s">
        <v>10</v>
      </c>
      <c r="AH6" s="16"/>
      <c r="AI6" s="292"/>
      <c r="AJ6" s="60"/>
      <c r="AK6" s="16"/>
      <c r="AL6" s="16" t="s">
        <v>11</v>
      </c>
      <c r="AM6" s="16"/>
      <c r="AN6" s="293"/>
      <c r="AO6" s="459"/>
      <c r="AP6" s="460"/>
    </row>
    <row r="7" spans="1:42" ht="13.5" thickBot="1">
      <c r="A7" s="222"/>
      <c r="B7" s="262"/>
      <c r="C7" s="363"/>
      <c r="D7" s="18"/>
      <c r="E7" s="19"/>
      <c r="F7" s="20" t="s">
        <v>12</v>
      </c>
      <c r="G7" s="20" t="s">
        <v>13</v>
      </c>
      <c r="H7" s="20" t="s">
        <v>14</v>
      </c>
      <c r="I7" s="20" t="s">
        <v>15</v>
      </c>
      <c r="J7" s="294" t="s">
        <v>16</v>
      </c>
      <c r="K7" s="18" t="s">
        <v>12</v>
      </c>
      <c r="L7" s="21" t="s">
        <v>13</v>
      </c>
      <c r="M7" s="21" t="s">
        <v>14</v>
      </c>
      <c r="N7" s="21" t="s">
        <v>15</v>
      </c>
      <c r="O7" s="295" t="s">
        <v>16</v>
      </c>
      <c r="P7" s="21" t="s">
        <v>12</v>
      </c>
      <c r="Q7" s="21" t="s">
        <v>13</v>
      </c>
      <c r="R7" s="21" t="s">
        <v>14</v>
      </c>
      <c r="S7" s="21" t="s">
        <v>15</v>
      </c>
      <c r="T7" s="296" t="s">
        <v>16</v>
      </c>
      <c r="U7" s="18" t="s">
        <v>12</v>
      </c>
      <c r="V7" s="21" t="s">
        <v>13</v>
      </c>
      <c r="W7" s="21" t="s">
        <v>14</v>
      </c>
      <c r="X7" s="21" t="s">
        <v>15</v>
      </c>
      <c r="Y7" s="295" t="s">
        <v>16</v>
      </c>
      <c r="Z7" s="21" t="s">
        <v>12</v>
      </c>
      <c r="AA7" s="21" t="s">
        <v>13</v>
      </c>
      <c r="AB7" s="21" t="s">
        <v>14</v>
      </c>
      <c r="AC7" s="21" t="s">
        <v>15</v>
      </c>
      <c r="AD7" s="295" t="s">
        <v>16</v>
      </c>
      <c r="AE7" s="20" t="s">
        <v>12</v>
      </c>
      <c r="AF7" s="20" t="s">
        <v>13</v>
      </c>
      <c r="AG7" s="20" t="s">
        <v>14</v>
      </c>
      <c r="AH7" s="20" t="s">
        <v>15</v>
      </c>
      <c r="AI7" s="297" t="s">
        <v>16</v>
      </c>
      <c r="AJ7" s="20" t="s">
        <v>12</v>
      </c>
      <c r="AK7" s="20" t="s">
        <v>13</v>
      </c>
      <c r="AL7" s="20" t="s">
        <v>14</v>
      </c>
      <c r="AM7" s="20" t="s">
        <v>15</v>
      </c>
      <c r="AN7" s="294" t="s">
        <v>16</v>
      </c>
      <c r="AO7" s="459"/>
      <c r="AP7" s="460"/>
    </row>
    <row r="8" spans="1:42" s="1" customFormat="1" ht="13.5" thickBot="1">
      <c r="A8" s="430" t="s">
        <v>17</v>
      </c>
      <c r="B8" s="431"/>
      <c r="C8" s="431"/>
      <c r="D8" s="22">
        <f>SUM(D9:D23)</f>
        <v>40</v>
      </c>
      <c r="E8" s="23">
        <f>SUM(E9:E23)</f>
        <v>47</v>
      </c>
      <c r="F8" s="30">
        <f>SUM(F9:F23)</f>
        <v>14</v>
      </c>
      <c r="G8" s="31">
        <f>SUM(G9:G23)</f>
        <v>4</v>
      </c>
      <c r="H8" s="31">
        <f>SUM(H9:H23)</f>
        <v>2</v>
      </c>
      <c r="I8" s="31"/>
      <c r="J8" s="32">
        <f>SUM(J9:J23)</f>
        <v>20</v>
      </c>
      <c r="K8" s="33">
        <f>SUM(K9:K23)</f>
        <v>8</v>
      </c>
      <c r="L8" s="31">
        <f>SUM(L9:L23)</f>
        <v>4</v>
      </c>
      <c r="M8" s="31">
        <f>SUM(M9:M23)</f>
        <v>2</v>
      </c>
      <c r="N8" s="31"/>
      <c r="O8" s="34">
        <f aca="true" t="shared" si="0" ref="O8:W8">SUM(O9:O23)</f>
        <v>18</v>
      </c>
      <c r="P8" s="30">
        <f t="shared" si="0"/>
        <v>2</v>
      </c>
      <c r="Q8" s="31">
        <f t="shared" si="0"/>
        <v>2</v>
      </c>
      <c r="R8" s="31">
        <f t="shared" si="0"/>
        <v>0</v>
      </c>
      <c r="S8" s="31">
        <f t="shared" si="0"/>
        <v>0</v>
      </c>
      <c r="T8" s="32">
        <f t="shared" si="0"/>
        <v>7</v>
      </c>
      <c r="U8" s="33">
        <f t="shared" si="0"/>
        <v>0</v>
      </c>
      <c r="V8" s="31">
        <f t="shared" si="0"/>
        <v>1</v>
      </c>
      <c r="W8" s="31">
        <f t="shared" si="0"/>
        <v>1</v>
      </c>
      <c r="X8" s="31"/>
      <c r="Y8" s="34">
        <f>SUM(Y9:Y23)</f>
        <v>2</v>
      </c>
      <c r="Z8" s="30">
        <f>SUM(Z9:Z23)</f>
        <v>0</v>
      </c>
      <c r="AA8" s="31">
        <f>SUM(AA9:AA23)</f>
        <v>0</v>
      </c>
      <c r="AB8" s="31">
        <f>SUM(AB9:AB23)</f>
        <v>0</v>
      </c>
      <c r="AC8" s="31"/>
      <c r="AD8" s="32">
        <f>SUM(AD9:AD23)</f>
        <v>0</v>
      </c>
      <c r="AE8" s="33">
        <f>SUM(AE9:AE23)</f>
        <v>0</v>
      </c>
      <c r="AF8" s="31">
        <f>SUM(AF9:AF23)</f>
        <v>0</v>
      </c>
      <c r="AG8" s="31">
        <f>SUM(AG9:AG23)</f>
        <v>0</v>
      </c>
      <c r="AH8" s="31"/>
      <c r="AI8" s="34">
        <f>SUM(AI9:AI23)</f>
        <v>0</v>
      </c>
      <c r="AJ8" s="33">
        <f>SUM(AJ9:AJ23)</f>
        <v>0</v>
      </c>
      <c r="AK8" s="31">
        <f>SUM(AK9:AK23)</f>
        <v>0</v>
      </c>
      <c r="AL8" s="31">
        <f>SUM(AL9:AL23)</f>
        <v>0</v>
      </c>
      <c r="AM8" s="31"/>
      <c r="AN8" s="32">
        <f>SUM(AN9:AN23)</f>
        <v>0</v>
      </c>
      <c r="AO8" s="461"/>
      <c r="AP8" s="462"/>
    </row>
    <row r="9" spans="1:41" ht="12.75">
      <c r="A9" s="213">
        <v>1</v>
      </c>
      <c r="B9" s="106" t="s">
        <v>35</v>
      </c>
      <c r="C9" s="364" t="s">
        <v>169</v>
      </c>
      <c r="D9" s="178">
        <f aca="true" t="shared" si="1" ref="D9:D19">SUM(F9,G9,H9,K9,L9,M9,P9,Q9,R9,U9,V9,W9,Z9,AA9,AB9,AE9,AF9,AG9,AJ9,AK9,AL9)</f>
        <v>6</v>
      </c>
      <c r="E9" s="179">
        <f aca="true" t="shared" si="2" ref="E9:E19">SUM(J9,O9,T9,Y9,AD9,AI9,AN9)</f>
        <v>6</v>
      </c>
      <c r="F9" s="63">
        <v>4</v>
      </c>
      <c r="G9" s="64">
        <v>2</v>
      </c>
      <c r="H9" s="64">
        <v>0</v>
      </c>
      <c r="I9" s="64" t="s">
        <v>41</v>
      </c>
      <c r="J9" s="75">
        <v>6</v>
      </c>
      <c r="K9" s="63"/>
      <c r="L9" s="64"/>
      <c r="M9" s="64"/>
      <c r="N9" s="64"/>
      <c r="O9" s="75"/>
      <c r="P9" s="63"/>
      <c r="Q9" s="64"/>
      <c r="R9" s="64"/>
      <c r="S9" s="64"/>
      <c r="T9" s="75"/>
      <c r="U9" s="63"/>
      <c r="V9" s="64"/>
      <c r="W9" s="64"/>
      <c r="X9" s="64"/>
      <c r="Y9" s="75"/>
      <c r="Z9" s="63"/>
      <c r="AA9" s="64"/>
      <c r="AB9" s="64"/>
      <c r="AC9" s="64"/>
      <c r="AD9" s="75"/>
      <c r="AE9" s="63"/>
      <c r="AF9" s="64"/>
      <c r="AG9" s="64"/>
      <c r="AH9" s="64"/>
      <c r="AI9" s="75"/>
      <c r="AJ9" s="63"/>
      <c r="AK9" s="64"/>
      <c r="AL9" s="64"/>
      <c r="AM9" s="64"/>
      <c r="AN9" s="168"/>
      <c r="AO9" s="171"/>
    </row>
    <row r="10" spans="1:42" s="4" customFormat="1" ht="12.75">
      <c r="A10" s="224">
        <v>2</v>
      </c>
      <c r="B10" s="123" t="s">
        <v>36</v>
      </c>
      <c r="C10" s="364" t="s">
        <v>170</v>
      </c>
      <c r="D10" s="404">
        <f t="shared" si="1"/>
        <v>6</v>
      </c>
      <c r="E10" s="185">
        <f t="shared" si="2"/>
        <v>7</v>
      </c>
      <c r="F10" s="117"/>
      <c r="G10" s="118"/>
      <c r="H10" s="118"/>
      <c r="I10" s="118"/>
      <c r="J10" s="119"/>
      <c r="K10" s="117">
        <v>4</v>
      </c>
      <c r="L10" s="118">
        <v>2</v>
      </c>
      <c r="M10" s="118">
        <v>0</v>
      </c>
      <c r="N10" s="118" t="s">
        <v>30</v>
      </c>
      <c r="O10" s="119">
        <v>7</v>
      </c>
      <c r="P10" s="117"/>
      <c r="Q10" s="118"/>
      <c r="R10" s="118"/>
      <c r="S10" s="118"/>
      <c r="T10" s="119"/>
      <c r="U10" s="117"/>
      <c r="V10" s="118"/>
      <c r="W10" s="118"/>
      <c r="X10" s="118"/>
      <c r="Y10" s="119"/>
      <c r="Z10" s="117"/>
      <c r="AA10" s="118"/>
      <c r="AB10" s="118"/>
      <c r="AC10" s="118"/>
      <c r="AD10" s="119"/>
      <c r="AE10" s="117"/>
      <c r="AF10" s="118"/>
      <c r="AG10" s="118"/>
      <c r="AH10" s="118"/>
      <c r="AI10" s="119"/>
      <c r="AJ10" s="117"/>
      <c r="AK10" s="118"/>
      <c r="AL10" s="118"/>
      <c r="AM10" s="118"/>
      <c r="AN10" s="119"/>
      <c r="AO10" s="173">
        <v>1</v>
      </c>
      <c r="AP10" s="161"/>
    </row>
    <row r="11" spans="1:42" s="4" customFormat="1" ht="12.75">
      <c r="A11" s="224">
        <v>3</v>
      </c>
      <c r="B11" s="123" t="s">
        <v>161</v>
      </c>
      <c r="C11" s="364" t="s">
        <v>153</v>
      </c>
      <c r="D11" s="404">
        <f t="shared" si="1"/>
        <v>0</v>
      </c>
      <c r="E11" s="185">
        <f t="shared" si="2"/>
        <v>2</v>
      </c>
      <c r="F11" s="117"/>
      <c r="G11" s="118"/>
      <c r="H11" s="118"/>
      <c r="I11" s="118"/>
      <c r="J11" s="119"/>
      <c r="K11" s="117">
        <v>0</v>
      </c>
      <c r="L11" s="118">
        <v>0</v>
      </c>
      <c r="M11" s="118">
        <v>0</v>
      </c>
      <c r="N11" s="118" t="s">
        <v>42</v>
      </c>
      <c r="O11" s="119">
        <v>2</v>
      </c>
      <c r="P11" s="117"/>
      <c r="Q11" s="118"/>
      <c r="R11" s="118"/>
      <c r="S11" s="118"/>
      <c r="T11" s="119"/>
      <c r="U11" s="117"/>
      <c r="V11" s="118"/>
      <c r="W11" s="118"/>
      <c r="X11" s="118"/>
      <c r="Y11" s="119"/>
      <c r="Z11" s="117"/>
      <c r="AA11" s="118"/>
      <c r="AB11" s="118"/>
      <c r="AC11" s="118"/>
      <c r="AD11" s="119"/>
      <c r="AE11" s="117"/>
      <c r="AF11" s="118"/>
      <c r="AG11" s="118"/>
      <c r="AH11" s="118"/>
      <c r="AI11" s="119"/>
      <c r="AJ11" s="117"/>
      <c r="AK11" s="118"/>
      <c r="AL11" s="118"/>
      <c r="AM11" s="118"/>
      <c r="AN11" s="119"/>
      <c r="AO11" s="173">
        <v>2</v>
      </c>
      <c r="AP11" s="161" t="s">
        <v>160</v>
      </c>
    </row>
    <row r="12" spans="1:42" s="4" customFormat="1" ht="12.75">
      <c r="A12" s="218">
        <v>4</v>
      </c>
      <c r="B12" s="368" t="s">
        <v>37</v>
      </c>
      <c r="C12" s="365" t="s">
        <v>43</v>
      </c>
      <c r="D12" s="405">
        <f t="shared" si="1"/>
        <v>3</v>
      </c>
      <c r="E12" s="186">
        <f t="shared" si="2"/>
        <v>4</v>
      </c>
      <c r="F12" s="120">
        <v>2</v>
      </c>
      <c r="G12" s="121">
        <v>1</v>
      </c>
      <c r="H12" s="121">
        <v>0</v>
      </c>
      <c r="I12" s="121" t="s">
        <v>41</v>
      </c>
      <c r="J12" s="122">
        <v>4</v>
      </c>
      <c r="K12" s="120"/>
      <c r="L12" s="121"/>
      <c r="M12" s="121"/>
      <c r="N12" s="121"/>
      <c r="O12" s="122"/>
      <c r="P12" s="120"/>
      <c r="Q12" s="121"/>
      <c r="R12" s="121"/>
      <c r="S12" s="121"/>
      <c r="T12" s="122"/>
      <c r="U12" s="120"/>
      <c r="V12" s="121"/>
      <c r="W12" s="121"/>
      <c r="X12" s="121"/>
      <c r="Y12" s="122"/>
      <c r="Z12" s="120"/>
      <c r="AA12" s="121"/>
      <c r="AB12" s="121"/>
      <c r="AC12" s="121"/>
      <c r="AD12" s="122"/>
      <c r="AE12" s="120"/>
      <c r="AF12" s="121"/>
      <c r="AG12" s="121"/>
      <c r="AH12" s="121"/>
      <c r="AI12" s="122"/>
      <c r="AJ12" s="120"/>
      <c r="AK12" s="121"/>
      <c r="AL12" s="121"/>
      <c r="AM12" s="121"/>
      <c r="AN12" s="122"/>
      <c r="AO12" s="173"/>
      <c r="AP12" s="161"/>
    </row>
    <row r="13" spans="1:42" s="4" customFormat="1" ht="12.75">
      <c r="A13" s="218">
        <v>5</v>
      </c>
      <c r="B13" s="368" t="s">
        <v>38</v>
      </c>
      <c r="C13" s="365" t="s">
        <v>44</v>
      </c>
      <c r="D13" s="405">
        <f t="shared" si="1"/>
        <v>2</v>
      </c>
      <c r="E13" s="186">
        <f t="shared" si="2"/>
        <v>2</v>
      </c>
      <c r="F13" s="120"/>
      <c r="G13" s="121"/>
      <c r="H13" s="121"/>
      <c r="I13" s="121"/>
      <c r="J13" s="122"/>
      <c r="K13" s="120"/>
      <c r="L13" s="121"/>
      <c r="M13" s="121"/>
      <c r="N13" s="121"/>
      <c r="O13" s="122"/>
      <c r="P13" s="120"/>
      <c r="Q13" s="121"/>
      <c r="R13" s="121"/>
      <c r="S13" s="121"/>
      <c r="T13" s="122"/>
      <c r="U13" s="120">
        <v>0</v>
      </c>
      <c r="V13" s="121">
        <v>1</v>
      </c>
      <c r="W13" s="121">
        <v>1</v>
      </c>
      <c r="X13" s="121" t="s">
        <v>30</v>
      </c>
      <c r="Y13" s="122">
        <v>2</v>
      </c>
      <c r="Z13" s="120"/>
      <c r="AA13" s="121"/>
      <c r="AB13" s="121"/>
      <c r="AC13" s="121"/>
      <c r="AD13" s="122"/>
      <c r="AE13" s="120"/>
      <c r="AF13" s="121"/>
      <c r="AG13" s="121"/>
      <c r="AH13" s="121"/>
      <c r="AI13" s="122"/>
      <c r="AJ13" s="120"/>
      <c r="AK13" s="121"/>
      <c r="AL13" s="121"/>
      <c r="AM13" s="121"/>
      <c r="AN13" s="122"/>
      <c r="AO13" s="173">
        <v>1</v>
      </c>
      <c r="AP13" s="161"/>
    </row>
    <row r="14" spans="1:42" s="4" customFormat="1" ht="12.75" customHeight="1">
      <c r="A14" s="218">
        <v>6</v>
      </c>
      <c r="B14" s="368" t="s">
        <v>39</v>
      </c>
      <c r="C14" s="365" t="s">
        <v>40</v>
      </c>
      <c r="D14" s="405">
        <f t="shared" si="1"/>
        <v>3</v>
      </c>
      <c r="E14" s="186">
        <f t="shared" si="2"/>
        <v>3</v>
      </c>
      <c r="F14" s="120">
        <v>3</v>
      </c>
      <c r="G14" s="121">
        <v>0</v>
      </c>
      <c r="H14" s="121">
        <v>0</v>
      </c>
      <c r="I14" s="121" t="s">
        <v>30</v>
      </c>
      <c r="J14" s="122">
        <v>3</v>
      </c>
      <c r="K14" s="120"/>
      <c r="L14" s="121"/>
      <c r="M14" s="121"/>
      <c r="N14" s="121"/>
      <c r="O14" s="122"/>
      <c r="P14" s="120"/>
      <c r="Q14" s="121"/>
      <c r="R14" s="121"/>
      <c r="S14" s="121"/>
      <c r="T14" s="122"/>
      <c r="U14" s="120"/>
      <c r="V14" s="121"/>
      <c r="W14" s="121"/>
      <c r="X14" s="121"/>
      <c r="Y14" s="122"/>
      <c r="Z14" s="120"/>
      <c r="AA14" s="121"/>
      <c r="AB14" s="121"/>
      <c r="AC14" s="121"/>
      <c r="AD14" s="122"/>
      <c r="AE14" s="120"/>
      <c r="AF14" s="121"/>
      <c r="AG14" s="121"/>
      <c r="AH14" s="121"/>
      <c r="AI14" s="122"/>
      <c r="AJ14" s="120"/>
      <c r="AK14" s="121"/>
      <c r="AL14" s="121"/>
      <c r="AM14" s="121"/>
      <c r="AN14" s="122"/>
      <c r="AO14" s="173"/>
      <c r="AP14" s="161"/>
    </row>
    <row r="15" spans="1:42" s="4" customFormat="1" ht="12.75">
      <c r="A15" s="218">
        <v>7</v>
      </c>
      <c r="B15" s="368" t="s">
        <v>45</v>
      </c>
      <c r="C15" s="365" t="s">
        <v>47</v>
      </c>
      <c r="D15" s="405">
        <f t="shared" si="1"/>
        <v>3</v>
      </c>
      <c r="E15" s="186">
        <f t="shared" si="2"/>
        <v>4</v>
      </c>
      <c r="F15" s="120">
        <v>2</v>
      </c>
      <c r="G15" s="121">
        <v>1</v>
      </c>
      <c r="H15" s="121">
        <v>0</v>
      </c>
      <c r="I15" s="121" t="s">
        <v>41</v>
      </c>
      <c r="J15" s="122">
        <v>4</v>
      </c>
      <c r="K15" s="120"/>
      <c r="L15" s="121"/>
      <c r="M15" s="121"/>
      <c r="N15" s="121"/>
      <c r="O15" s="122"/>
      <c r="P15" s="120"/>
      <c r="Q15" s="121"/>
      <c r="R15" s="121"/>
      <c r="S15" s="121"/>
      <c r="T15" s="122"/>
      <c r="U15" s="120"/>
      <c r="V15" s="121"/>
      <c r="W15" s="121"/>
      <c r="X15" s="121"/>
      <c r="Y15" s="122"/>
      <c r="Z15" s="120"/>
      <c r="AA15" s="121"/>
      <c r="AB15" s="121"/>
      <c r="AC15" s="121"/>
      <c r="AD15" s="122"/>
      <c r="AE15" s="120"/>
      <c r="AF15" s="121"/>
      <c r="AG15" s="121"/>
      <c r="AH15" s="121"/>
      <c r="AI15" s="122"/>
      <c r="AJ15" s="120"/>
      <c r="AK15" s="121"/>
      <c r="AL15" s="121"/>
      <c r="AM15" s="121"/>
      <c r="AN15" s="122"/>
      <c r="AO15" s="173"/>
      <c r="AP15" s="161"/>
    </row>
    <row r="16" spans="1:42" s="4" customFormat="1" ht="12.75">
      <c r="A16" s="218">
        <v>8</v>
      </c>
      <c r="B16" s="368" t="s">
        <v>46</v>
      </c>
      <c r="C16" s="365" t="s">
        <v>48</v>
      </c>
      <c r="D16" s="405">
        <f t="shared" si="1"/>
        <v>4</v>
      </c>
      <c r="E16" s="186">
        <f t="shared" si="2"/>
        <v>3</v>
      </c>
      <c r="F16" s="120"/>
      <c r="G16" s="121"/>
      <c r="H16" s="121"/>
      <c r="I16" s="121"/>
      <c r="J16" s="122"/>
      <c r="K16" s="120">
        <v>2</v>
      </c>
      <c r="L16" s="121">
        <v>2</v>
      </c>
      <c r="M16" s="121">
        <v>0</v>
      </c>
      <c r="N16" s="121" t="s">
        <v>30</v>
      </c>
      <c r="O16" s="122">
        <v>3</v>
      </c>
      <c r="P16" s="120"/>
      <c r="Q16" s="121"/>
      <c r="R16" s="121"/>
      <c r="S16" s="121"/>
      <c r="T16" s="122"/>
      <c r="U16" s="120"/>
      <c r="V16" s="121"/>
      <c r="W16" s="121"/>
      <c r="X16" s="121"/>
      <c r="Y16" s="122"/>
      <c r="Z16" s="120"/>
      <c r="AA16" s="121"/>
      <c r="AB16" s="121"/>
      <c r="AC16" s="121"/>
      <c r="AD16" s="122"/>
      <c r="AE16" s="120"/>
      <c r="AF16" s="121"/>
      <c r="AG16" s="121"/>
      <c r="AH16" s="121"/>
      <c r="AI16" s="122"/>
      <c r="AJ16" s="120"/>
      <c r="AK16" s="121"/>
      <c r="AL16" s="121"/>
      <c r="AM16" s="121"/>
      <c r="AN16" s="122"/>
      <c r="AO16" s="173">
        <v>7</v>
      </c>
      <c r="AP16" s="161"/>
    </row>
    <row r="17" spans="1:42" s="4" customFormat="1" ht="12.75">
      <c r="A17" s="218">
        <v>9</v>
      </c>
      <c r="B17" s="368" t="s">
        <v>49</v>
      </c>
      <c r="C17" s="365" t="s">
        <v>53</v>
      </c>
      <c r="D17" s="405">
        <f t="shared" si="1"/>
        <v>4</v>
      </c>
      <c r="E17" s="186">
        <f t="shared" si="2"/>
        <v>5</v>
      </c>
      <c r="F17" s="120"/>
      <c r="G17" s="121"/>
      <c r="H17" s="121"/>
      <c r="I17" s="121"/>
      <c r="J17" s="122"/>
      <c r="K17" s="120"/>
      <c r="L17" s="121"/>
      <c r="M17" s="121"/>
      <c r="N17" s="121"/>
      <c r="O17" s="122"/>
      <c r="P17" s="120">
        <v>2</v>
      </c>
      <c r="Q17" s="121">
        <v>2</v>
      </c>
      <c r="R17" s="121">
        <v>0</v>
      </c>
      <c r="S17" s="121" t="s">
        <v>30</v>
      </c>
      <c r="T17" s="122">
        <v>5</v>
      </c>
      <c r="U17" s="120"/>
      <c r="V17" s="121"/>
      <c r="W17" s="121"/>
      <c r="X17" s="121"/>
      <c r="Y17" s="122"/>
      <c r="Z17" s="120"/>
      <c r="AA17" s="121"/>
      <c r="AB17" s="121"/>
      <c r="AC17" s="121"/>
      <c r="AD17" s="122"/>
      <c r="AE17" s="120"/>
      <c r="AF17" s="121"/>
      <c r="AG17" s="121"/>
      <c r="AH17" s="121"/>
      <c r="AI17" s="122"/>
      <c r="AJ17" s="120"/>
      <c r="AK17" s="121"/>
      <c r="AL17" s="121"/>
      <c r="AM17" s="121"/>
      <c r="AN17" s="122"/>
      <c r="AO17" s="173">
        <v>8</v>
      </c>
      <c r="AP17" s="161"/>
    </row>
    <row r="18" spans="1:42" s="4" customFormat="1" ht="12.75">
      <c r="A18" s="218">
        <v>10</v>
      </c>
      <c r="B18" s="368" t="s">
        <v>50</v>
      </c>
      <c r="C18" s="365" t="s">
        <v>154</v>
      </c>
      <c r="D18" s="405">
        <f t="shared" si="1"/>
        <v>0</v>
      </c>
      <c r="E18" s="186">
        <f t="shared" si="2"/>
        <v>2</v>
      </c>
      <c r="F18" s="120"/>
      <c r="G18" s="121"/>
      <c r="H18" s="121"/>
      <c r="I18" s="121"/>
      <c r="J18" s="122"/>
      <c r="K18" s="120"/>
      <c r="L18" s="121"/>
      <c r="M18" s="121"/>
      <c r="N18" s="121"/>
      <c r="O18" s="122"/>
      <c r="P18" s="120">
        <v>0</v>
      </c>
      <c r="Q18" s="121">
        <v>0</v>
      </c>
      <c r="R18" s="121">
        <v>0</v>
      </c>
      <c r="S18" s="121" t="s">
        <v>42</v>
      </c>
      <c r="T18" s="122">
        <v>2</v>
      </c>
      <c r="U18" s="120"/>
      <c r="V18" s="121"/>
      <c r="W18" s="121"/>
      <c r="X18" s="121"/>
      <c r="Y18" s="122"/>
      <c r="Z18" s="120"/>
      <c r="AA18" s="121"/>
      <c r="AB18" s="121"/>
      <c r="AC18" s="121"/>
      <c r="AD18" s="122"/>
      <c r="AE18" s="120"/>
      <c r="AF18" s="121"/>
      <c r="AG18" s="121"/>
      <c r="AH18" s="121"/>
      <c r="AI18" s="122"/>
      <c r="AJ18" s="120"/>
      <c r="AK18" s="121"/>
      <c r="AL18" s="121"/>
      <c r="AM18" s="121"/>
      <c r="AN18" s="122"/>
      <c r="AO18" s="173">
        <v>9</v>
      </c>
      <c r="AP18" s="161" t="s">
        <v>160</v>
      </c>
    </row>
    <row r="19" spans="1:42" s="4" customFormat="1" ht="12.75">
      <c r="A19" s="218">
        <v>11</v>
      </c>
      <c r="B19" s="368" t="s">
        <v>51</v>
      </c>
      <c r="C19" s="365" t="s">
        <v>228</v>
      </c>
      <c r="D19" s="405">
        <f t="shared" si="1"/>
        <v>4</v>
      </c>
      <c r="E19" s="186">
        <f t="shared" si="2"/>
        <v>6</v>
      </c>
      <c r="F19" s="120"/>
      <c r="G19" s="121"/>
      <c r="H19" s="121"/>
      <c r="I19" s="121"/>
      <c r="J19" s="122"/>
      <c r="K19" s="120">
        <v>2</v>
      </c>
      <c r="L19" s="121">
        <v>0</v>
      </c>
      <c r="M19" s="121">
        <v>2</v>
      </c>
      <c r="N19" s="121" t="s">
        <v>41</v>
      </c>
      <c r="O19" s="122">
        <v>6</v>
      </c>
      <c r="P19" s="120"/>
      <c r="Q19" s="121"/>
      <c r="R19" s="121"/>
      <c r="S19" s="121"/>
      <c r="T19" s="122"/>
      <c r="U19" s="120"/>
      <c r="V19" s="121"/>
      <c r="W19" s="121"/>
      <c r="X19" s="121"/>
      <c r="Y19" s="122"/>
      <c r="Z19" s="120"/>
      <c r="AA19" s="121"/>
      <c r="AB19" s="121"/>
      <c r="AC19" s="121"/>
      <c r="AD19" s="122"/>
      <c r="AE19" s="120"/>
      <c r="AF19" s="121"/>
      <c r="AG19" s="121"/>
      <c r="AH19" s="121"/>
      <c r="AI19" s="122"/>
      <c r="AJ19" s="120"/>
      <c r="AK19" s="121"/>
      <c r="AL19" s="121"/>
      <c r="AM19" s="121"/>
      <c r="AN19" s="122"/>
      <c r="AO19" s="173"/>
      <c r="AP19" s="161"/>
    </row>
    <row r="20" spans="1:42" s="4" customFormat="1" ht="12.75">
      <c r="A20" s="218"/>
      <c r="B20" s="368"/>
      <c r="C20" s="365"/>
      <c r="D20" s="405"/>
      <c r="E20" s="186"/>
      <c r="F20" s="120"/>
      <c r="G20" s="121"/>
      <c r="H20" s="121"/>
      <c r="I20" s="121"/>
      <c r="J20" s="122"/>
      <c r="K20" s="120"/>
      <c r="L20" s="121"/>
      <c r="M20" s="121"/>
      <c r="N20" s="121"/>
      <c r="O20" s="122"/>
      <c r="P20" s="120"/>
      <c r="Q20" s="121"/>
      <c r="R20" s="121"/>
      <c r="S20" s="121"/>
      <c r="T20" s="122"/>
      <c r="U20" s="120"/>
      <c r="V20" s="121"/>
      <c r="W20" s="121"/>
      <c r="X20" s="121"/>
      <c r="Y20" s="122"/>
      <c r="Z20" s="120"/>
      <c r="AA20" s="121"/>
      <c r="AB20" s="121"/>
      <c r="AC20" s="121"/>
      <c r="AD20" s="122"/>
      <c r="AE20" s="120"/>
      <c r="AF20" s="121"/>
      <c r="AG20" s="121"/>
      <c r="AH20" s="121"/>
      <c r="AI20" s="122"/>
      <c r="AJ20" s="120"/>
      <c r="AK20" s="121"/>
      <c r="AL20" s="121"/>
      <c r="AM20" s="121"/>
      <c r="AN20" s="122"/>
      <c r="AO20" s="173"/>
      <c r="AP20" s="161"/>
    </row>
    <row r="21" spans="1:42" s="4" customFormat="1" ht="12.75">
      <c r="A21" s="218">
        <v>13</v>
      </c>
      <c r="B21" s="368" t="s">
        <v>52</v>
      </c>
      <c r="C21" s="365" t="s">
        <v>54</v>
      </c>
      <c r="D21" s="405">
        <f>SUM(F21,G21,H21,K21,L21,M21,P21,Q21,R21,U21,V21,W21,Z21,AA21,AB21,AE21,AF21,AG21,AJ21,AK21,AL21)</f>
        <v>5</v>
      </c>
      <c r="E21" s="186">
        <f>SUM(J21,O21,T21,Y21,AD21,AI21,AN21)</f>
        <v>3</v>
      </c>
      <c r="F21" s="120">
        <v>3</v>
      </c>
      <c r="G21" s="121">
        <v>0</v>
      </c>
      <c r="H21" s="121">
        <v>2</v>
      </c>
      <c r="I21" s="121" t="s">
        <v>30</v>
      </c>
      <c r="J21" s="122">
        <v>3</v>
      </c>
      <c r="K21" s="120"/>
      <c r="L21" s="121"/>
      <c r="M21" s="121"/>
      <c r="N21" s="121"/>
      <c r="O21" s="122"/>
      <c r="P21" s="120"/>
      <c r="Q21" s="121"/>
      <c r="R21" s="121"/>
      <c r="S21" s="121"/>
      <c r="T21" s="122"/>
      <c r="U21" s="120"/>
      <c r="V21" s="121"/>
      <c r="W21" s="121"/>
      <c r="X21" s="121"/>
      <c r="Y21" s="122"/>
      <c r="Z21" s="120"/>
      <c r="AA21" s="121"/>
      <c r="AB21" s="121"/>
      <c r="AC21" s="121"/>
      <c r="AD21" s="122"/>
      <c r="AE21" s="120"/>
      <c r="AF21" s="121"/>
      <c r="AG21" s="121"/>
      <c r="AH21" s="121"/>
      <c r="AI21" s="122"/>
      <c r="AJ21" s="120"/>
      <c r="AK21" s="121"/>
      <c r="AL21" s="121"/>
      <c r="AM21" s="121"/>
      <c r="AN21" s="122"/>
      <c r="AO21" s="173"/>
      <c r="AP21" s="161"/>
    </row>
    <row r="22" spans="1:42" s="8" customFormat="1" ht="14.25">
      <c r="A22" s="218"/>
      <c r="B22" s="368"/>
      <c r="C22" s="365"/>
      <c r="D22" s="405"/>
      <c r="E22" s="186"/>
      <c r="F22" s="120"/>
      <c r="G22" s="121"/>
      <c r="H22" s="121"/>
      <c r="I22" s="121"/>
      <c r="J22" s="122"/>
      <c r="K22" s="120"/>
      <c r="L22" s="121"/>
      <c r="M22" s="121"/>
      <c r="N22" s="121"/>
      <c r="O22" s="122"/>
      <c r="P22" s="120"/>
      <c r="Q22" s="121"/>
      <c r="R22" s="121"/>
      <c r="S22" s="121"/>
      <c r="T22" s="122"/>
      <c r="U22" s="120"/>
      <c r="V22" s="121"/>
      <c r="W22" s="121"/>
      <c r="X22" s="121"/>
      <c r="Y22" s="122"/>
      <c r="Z22" s="120"/>
      <c r="AA22" s="121"/>
      <c r="AB22" s="121"/>
      <c r="AC22" s="121"/>
      <c r="AD22" s="122"/>
      <c r="AE22" s="120"/>
      <c r="AF22" s="121"/>
      <c r="AG22" s="121"/>
      <c r="AH22" s="121"/>
      <c r="AI22" s="122"/>
      <c r="AJ22" s="120"/>
      <c r="AK22" s="121"/>
      <c r="AL22" s="121"/>
      <c r="AM22" s="121"/>
      <c r="AN22" s="122"/>
      <c r="AO22" s="173"/>
      <c r="AP22" s="161"/>
    </row>
    <row r="23" spans="1:42" s="8" customFormat="1" ht="15" thickBot="1">
      <c r="A23" s="216"/>
      <c r="B23" s="135"/>
      <c r="C23" s="366"/>
      <c r="D23" s="181"/>
      <c r="E23" s="182"/>
      <c r="F23" s="70"/>
      <c r="G23" s="69"/>
      <c r="H23" s="69"/>
      <c r="I23" s="69"/>
      <c r="J23" s="76"/>
      <c r="K23" s="70"/>
      <c r="L23" s="69"/>
      <c r="M23" s="69"/>
      <c r="N23" s="69"/>
      <c r="O23" s="76"/>
      <c r="P23" s="70"/>
      <c r="Q23" s="69"/>
      <c r="R23" s="69"/>
      <c r="S23" s="69"/>
      <c r="T23" s="76"/>
      <c r="U23" s="70"/>
      <c r="V23" s="69"/>
      <c r="W23" s="69"/>
      <c r="X23" s="69"/>
      <c r="Y23" s="76"/>
      <c r="Z23" s="70"/>
      <c r="AA23" s="69"/>
      <c r="AB23" s="69"/>
      <c r="AC23" s="69"/>
      <c r="AD23" s="76"/>
      <c r="AE23" s="70"/>
      <c r="AF23" s="69"/>
      <c r="AG23" s="69"/>
      <c r="AH23" s="69"/>
      <c r="AI23" s="76"/>
      <c r="AJ23" s="71"/>
      <c r="AK23" s="72"/>
      <c r="AL23" s="72"/>
      <c r="AM23" s="72"/>
      <c r="AN23" s="157"/>
      <c r="AO23" s="173"/>
      <c r="AP23" s="161"/>
    </row>
    <row r="24" spans="1:42" s="1" customFormat="1" ht="13.5" thickBot="1">
      <c r="A24" s="430" t="s">
        <v>19</v>
      </c>
      <c r="B24" s="431"/>
      <c r="C24" s="431"/>
      <c r="D24" s="183">
        <f>SUM(D25:D35)</f>
        <v>14</v>
      </c>
      <c r="E24" s="184">
        <f>SUM(E25:E35)</f>
        <v>15</v>
      </c>
      <c r="F24" s="77">
        <f>SUM(F25:F35)</f>
        <v>0</v>
      </c>
      <c r="G24" s="78">
        <f>SUM(G25:G35)</f>
        <v>0</v>
      </c>
      <c r="H24" s="78">
        <f>SUM(H25:H35)</f>
        <v>0</v>
      </c>
      <c r="I24" s="78"/>
      <c r="J24" s="79">
        <f>SUM(J25:J35)</f>
        <v>0</v>
      </c>
      <c r="K24" s="77">
        <f>SUM(K25:K35)</f>
        <v>0</v>
      </c>
      <c r="L24" s="78">
        <f>SUM(L25:L35)</f>
        <v>0</v>
      </c>
      <c r="M24" s="78">
        <f>SUM(M25:M35)</f>
        <v>0</v>
      </c>
      <c r="N24" s="78"/>
      <c r="O24" s="79">
        <f aca="true" t="shared" si="3" ref="O24:W24">SUM(O25:O35)</f>
        <v>0</v>
      </c>
      <c r="P24" s="77">
        <f t="shared" si="3"/>
        <v>0</v>
      </c>
      <c r="Q24" s="78">
        <f t="shared" si="3"/>
        <v>0</v>
      </c>
      <c r="R24" s="78">
        <f t="shared" si="3"/>
        <v>0</v>
      </c>
      <c r="S24" s="78">
        <f t="shared" si="3"/>
        <v>0</v>
      </c>
      <c r="T24" s="79">
        <f t="shared" si="3"/>
        <v>0</v>
      </c>
      <c r="U24" s="77">
        <f t="shared" si="3"/>
        <v>2</v>
      </c>
      <c r="V24" s="78">
        <f t="shared" si="3"/>
        <v>0</v>
      </c>
      <c r="W24" s="78">
        <f t="shared" si="3"/>
        <v>0</v>
      </c>
      <c r="X24" s="78"/>
      <c r="Y24" s="79">
        <f>SUM(Y25:Y35)</f>
        <v>2</v>
      </c>
      <c r="Z24" s="77">
        <f>SUM(Z25:Z35)</f>
        <v>4</v>
      </c>
      <c r="AA24" s="78">
        <f>SUM(AA25:AA35)</f>
        <v>1</v>
      </c>
      <c r="AB24" s="78">
        <f>SUM(AB25:AB35)</f>
        <v>1</v>
      </c>
      <c r="AC24" s="78"/>
      <c r="AD24" s="79">
        <f>SUM(AD25:AD35)</f>
        <v>6</v>
      </c>
      <c r="AE24" s="77">
        <f>SUM(AE25:AE35)</f>
        <v>1</v>
      </c>
      <c r="AF24" s="78">
        <f>SUM(AF25:AF35)</f>
        <v>1</v>
      </c>
      <c r="AG24" s="78">
        <f>SUM(AG25:AG35)</f>
        <v>0</v>
      </c>
      <c r="AH24" s="78"/>
      <c r="AI24" s="79">
        <f>SUM(AI25:AI35)</f>
        <v>2</v>
      </c>
      <c r="AJ24" s="77">
        <f>SUM(AJ25:AJ35)</f>
        <v>4</v>
      </c>
      <c r="AK24" s="78">
        <f>SUM(AK25:AK35)</f>
        <v>0</v>
      </c>
      <c r="AL24" s="78">
        <f>SUM(AL25:AL35)</f>
        <v>0</v>
      </c>
      <c r="AM24" s="78"/>
      <c r="AN24" s="79">
        <f>SUM(AN25:AN35)</f>
        <v>5</v>
      </c>
      <c r="AO24" s="174"/>
      <c r="AP24" s="162"/>
    </row>
    <row r="25" spans="1:42" s="4" customFormat="1" ht="12.75">
      <c r="A25" s="217">
        <v>14</v>
      </c>
      <c r="B25" s="124" t="s">
        <v>55</v>
      </c>
      <c r="C25" s="367" t="s">
        <v>56</v>
      </c>
      <c r="D25" s="185">
        <f aca="true" t="shared" si="4" ref="D25:D31">SUM(F25,G25,H25,K25,L25,M25,P25,Q25,R25,U25,V25,W25,Z25,AA25,AB25,AE25,AF25,AG25,AJ25,AK25,AL25)</f>
        <v>2</v>
      </c>
      <c r="E25" s="185">
        <f aca="true" t="shared" si="5" ref="E25:E31">SUM(J25,O25,T25,Y25,AD25,AI25,AN25)</f>
        <v>2</v>
      </c>
      <c r="F25" s="117"/>
      <c r="G25" s="118"/>
      <c r="H25" s="118"/>
      <c r="I25" s="118"/>
      <c r="J25" s="119"/>
      <c r="K25" s="117"/>
      <c r="L25" s="118"/>
      <c r="M25" s="118"/>
      <c r="N25" s="118"/>
      <c r="O25" s="119"/>
      <c r="P25" s="117"/>
      <c r="Q25" s="118"/>
      <c r="R25" s="118"/>
      <c r="S25" s="118"/>
      <c r="T25" s="119"/>
      <c r="U25" s="117"/>
      <c r="V25" s="118"/>
      <c r="W25" s="118"/>
      <c r="X25" s="118"/>
      <c r="Y25" s="119"/>
      <c r="Z25" s="117">
        <v>1</v>
      </c>
      <c r="AA25" s="118">
        <v>1</v>
      </c>
      <c r="AB25" s="118">
        <v>0</v>
      </c>
      <c r="AC25" s="118" t="s">
        <v>41</v>
      </c>
      <c r="AD25" s="119">
        <v>2</v>
      </c>
      <c r="AE25" s="117"/>
      <c r="AF25" s="118"/>
      <c r="AG25" s="118"/>
      <c r="AH25" s="118"/>
      <c r="AI25" s="119"/>
      <c r="AJ25" s="117"/>
      <c r="AK25" s="118"/>
      <c r="AL25" s="118"/>
      <c r="AM25" s="118"/>
      <c r="AN25" s="119"/>
      <c r="AO25" s="173"/>
      <c r="AP25" s="161"/>
    </row>
    <row r="26" spans="1:42" s="4" customFormat="1" ht="12.75">
      <c r="A26" s="218">
        <v>15</v>
      </c>
      <c r="B26" s="125" t="s">
        <v>57</v>
      </c>
      <c r="C26" s="368" t="s">
        <v>58</v>
      </c>
      <c r="D26" s="186">
        <f t="shared" si="4"/>
        <v>2</v>
      </c>
      <c r="E26" s="186">
        <f t="shared" si="5"/>
        <v>2</v>
      </c>
      <c r="F26" s="120"/>
      <c r="G26" s="121"/>
      <c r="H26" s="121"/>
      <c r="I26" s="121"/>
      <c r="J26" s="122"/>
      <c r="K26" s="120"/>
      <c r="L26" s="121"/>
      <c r="M26" s="121"/>
      <c r="N26" s="121"/>
      <c r="O26" s="122"/>
      <c r="P26" s="120"/>
      <c r="Q26" s="121"/>
      <c r="R26" s="121"/>
      <c r="S26" s="121"/>
      <c r="T26" s="122"/>
      <c r="U26" s="120"/>
      <c r="V26" s="121"/>
      <c r="W26" s="121"/>
      <c r="X26" s="121"/>
      <c r="Y26" s="122"/>
      <c r="Z26" s="120"/>
      <c r="AA26" s="121"/>
      <c r="AB26" s="121"/>
      <c r="AC26" s="121"/>
      <c r="AD26" s="122"/>
      <c r="AE26" s="120">
        <v>1</v>
      </c>
      <c r="AF26" s="121">
        <v>1</v>
      </c>
      <c r="AG26" s="121">
        <v>0</v>
      </c>
      <c r="AH26" s="121" t="s">
        <v>41</v>
      </c>
      <c r="AI26" s="122">
        <v>2</v>
      </c>
      <c r="AJ26" s="120"/>
      <c r="AK26" s="121"/>
      <c r="AL26" s="121"/>
      <c r="AM26" s="121"/>
      <c r="AN26" s="122"/>
      <c r="AO26" s="173">
        <v>14</v>
      </c>
      <c r="AP26" s="161"/>
    </row>
    <row r="27" spans="1:42" s="4" customFormat="1" ht="12.75">
      <c r="A27" s="215">
        <v>16</v>
      </c>
      <c r="B27" s="109" t="s">
        <v>59</v>
      </c>
      <c r="C27" s="368" t="s">
        <v>60</v>
      </c>
      <c r="D27" s="180">
        <f t="shared" si="4"/>
        <v>2</v>
      </c>
      <c r="E27" s="180">
        <f t="shared" si="5"/>
        <v>2</v>
      </c>
      <c r="F27" s="65"/>
      <c r="G27" s="66"/>
      <c r="H27" s="66"/>
      <c r="I27" s="66"/>
      <c r="J27" s="67"/>
      <c r="K27" s="65"/>
      <c r="L27" s="66"/>
      <c r="M27" s="66"/>
      <c r="N27" s="66"/>
      <c r="O27" s="67"/>
      <c r="P27" s="65"/>
      <c r="Q27" s="66"/>
      <c r="R27" s="66"/>
      <c r="S27" s="66"/>
      <c r="T27" s="67"/>
      <c r="U27" s="65">
        <v>2</v>
      </c>
      <c r="V27" s="66">
        <v>0</v>
      </c>
      <c r="W27" s="66">
        <v>0</v>
      </c>
      <c r="X27" s="66" t="s">
        <v>30</v>
      </c>
      <c r="Y27" s="67">
        <v>2</v>
      </c>
      <c r="Z27" s="65"/>
      <c r="AA27" s="66"/>
      <c r="AB27" s="66"/>
      <c r="AC27" s="66"/>
      <c r="AD27" s="67"/>
      <c r="AE27" s="65"/>
      <c r="AF27" s="66"/>
      <c r="AG27" s="66"/>
      <c r="AH27" s="66"/>
      <c r="AI27" s="67"/>
      <c r="AJ27" s="65"/>
      <c r="AK27" s="66"/>
      <c r="AL27" s="66"/>
      <c r="AM27" s="66"/>
      <c r="AN27" s="67"/>
      <c r="AO27" s="173"/>
      <c r="AP27" s="161"/>
    </row>
    <row r="28" spans="1:42" s="4" customFormat="1" ht="12.75">
      <c r="A28" s="218">
        <v>17</v>
      </c>
      <c r="B28" s="125" t="s">
        <v>61</v>
      </c>
      <c r="C28" s="368" t="s">
        <v>209</v>
      </c>
      <c r="D28" s="186">
        <f t="shared" si="4"/>
        <v>2</v>
      </c>
      <c r="E28" s="186">
        <f t="shared" si="5"/>
        <v>2</v>
      </c>
      <c r="F28" s="120"/>
      <c r="G28" s="121"/>
      <c r="H28" s="121"/>
      <c r="I28" s="121"/>
      <c r="J28" s="122"/>
      <c r="K28" s="120"/>
      <c r="L28" s="121"/>
      <c r="M28" s="121"/>
      <c r="N28" s="121"/>
      <c r="O28" s="122"/>
      <c r="P28" s="120"/>
      <c r="Q28" s="121"/>
      <c r="R28" s="121"/>
      <c r="S28" s="121"/>
      <c r="T28" s="122"/>
      <c r="U28" s="120"/>
      <c r="V28" s="121"/>
      <c r="W28" s="121"/>
      <c r="X28" s="121"/>
      <c r="Y28" s="122"/>
      <c r="Z28" s="120">
        <v>2</v>
      </c>
      <c r="AA28" s="121">
        <v>0</v>
      </c>
      <c r="AB28" s="121">
        <v>0</v>
      </c>
      <c r="AC28" s="121" t="s">
        <v>30</v>
      </c>
      <c r="AD28" s="122">
        <v>2</v>
      </c>
      <c r="AE28" s="120"/>
      <c r="AF28" s="121"/>
      <c r="AG28" s="121"/>
      <c r="AH28" s="121"/>
      <c r="AI28" s="122"/>
      <c r="AJ28" s="120"/>
      <c r="AK28" s="121"/>
      <c r="AL28" s="121"/>
      <c r="AM28" s="121"/>
      <c r="AN28" s="122"/>
      <c r="AO28" s="173">
        <v>14</v>
      </c>
      <c r="AP28" s="161"/>
    </row>
    <row r="29" spans="1:42" s="4" customFormat="1" ht="12.75">
      <c r="A29" s="218">
        <v>18</v>
      </c>
      <c r="B29" s="125" t="s">
        <v>62</v>
      </c>
      <c r="C29" s="368" t="s">
        <v>63</v>
      </c>
      <c r="D29" s="186">
        <f t="shared" si="4"/>
        <v>2</v>
      </c>
      <c r="E29" s="186">
        <f t="shared" si="5"/>
        <v>2</v>
      </c>
      <c r="F29" s="120"/>
      <c r="G29" s="121"/>
      <c r="H29" s="121"/>
      <c r="I29" s="121"/>
      <c r="J29" s="122"/>
      <c r="K29" s="120"/>
      <c r="L29" s="121"/>
      <c r="M29" s="121"/>
      <c r="N29" s="121"/>
      <c r="O29" s="122"/>
      <c r="P29" s="120"/>
      <c r="Q29" s="121"/>
      <c r="R29" s="121"/>
      <c r="S29" s="121"/>
      <c r="T29" s="122"/>
      <c r="U29" s="120"/>
      <c r="V29" s="121"/>
      <c r="W29" s="121"/>
      <c r="X29" s="121"/>
      <c r="Y29" s="122"/>
      <c r="Z29" s="120">
        <v>1</v>
      </c>
      <c r="AA29" s="121">
        <v>0</v>
      </c>
      <c r="AB29" s="121">
        <v>1</v>
      </c>
      <c r="AC29" s="121" t="s">
        <v>30</v>
      </c>
      <c r="AD29" s="122">
        <v>2</v>
      </c>
      <c r="AE29" s="120"/>
      <c r="AF29" s="121"/>
      <c r="AG29" s="121"/>
      <c r="AH29" s="121"/>
      <c r="AI29" s="122"/>
      <c r="AJ29" s="120"/>
      <c r="AK29" s="121"/>
      <c r="AL29" s="121"/>
      <c r="AM29" s="121"/>
      <c r="AN29" s="122"/>
      <c r="AO29" s="173">
        <v>2</v>
      </c>
      <c r="AP29" s="161"/>
    </row>
    <row r="30" spans="1:42" s="4" customFormat="1" ht="12.75">
      <c r="A30" s="224">
        <v>19</v>
      </c>
      <c r="B30" s="406" t="s">
        <v>142</v>
      </c>
      <c r="C30" s="123" t="s">
        <v>64</v>
      </c>
      <c r="D30" s="185">
        <f t="shared" si="4"/>
        <v>2</v>
      </c>
      <c r="E30" s="185">
        <f t="shared" si="5"/>
        <v>2</v>
      </c>
      <c r="F30" s="117"/>
      <c r="G30" s="118"/>
      <c r="H30" s="118"/>
      <c r="I30" s="118"/>
      <c r="J30" s="119"/>
      <c r="K30" s="117"/>
      <c r="L30" s="118"/>
      <c r="M30" s="118"/>
      <c r="N30" s="118"/>
      <c r="O30" s="119"/>
      <c r="P30" s="117"/>
      <c r="Q30" s="118"/>
      <c r="R30" s="118"/>
      <c r="S30" s="118"/>
      <c r="T30" s="119"/>
      <c r="U30" s="117"/>
      <c r="V30" s="118"/>
      <c r="W30" s="118"/>
      <c r="X30" s="118"/>
      <c r="Y30" s="119"/>
      <c r="Z30" s="117"/>
      <c r="AA30" s="118"/>
      <c r="AB30" s="118"/>
      <c r="AC30" s="118"/>
      <c r="AD30" s="119"/>
      <c r="AE30" s="117"/>
      <c r="AF30" s="118"/>
      <c r="AG30" s="118"/>
      <c r="AH30" s="118"/>
      <c r="AI30" s="119"/>
      <c r="AJ30" s="117">
        <v>2</v>
      </c>
      <c r="AK30" s="118">
        <v>0</v>
      </c>
      <c r="AL30" s="118">
        <v>0</v>
      </c>
      <c r="AM30" s="118" t="s">
        <v>41</v>
      </c>
      <c r="AN30" s="119">
        <v>2</v>
      </c>
      <c r="AO30" s="407" t="s">
        <v>229</v>
      </c>
      <c r="AP30" s="161"/>
    </row>
    <row r="31" spans="1:42" s="4" customFormat="1" ht="15" customHeight="1">
      <c r="A31" s="224">
        <v>20</v>
      </c>
      <c r="B31" s="241"/>
      <c r="C31" s="247" t="s">
        <v>183</v>
      </c>
      <c r="D31" s="408">
        <f t="shared" si="4"/>
        <v>2</v>
      </c>
      <c r="E31" s="408">
        <f t="shared" si="5"/>
        <v>3</v>
      </c>
      <c r="F31" s="409"/>
      <c r="G31" s="410"/>
      <c r="H31" s="410"/>
      <c r="I31" s="410"/>
      <c r="J31" s="411"/>
      <c r="K31" s="117"/>
      <c r="L31" s="118"/>
      <c r="M31" s="118"/>
      <c r="N31" s="118"/>
      <c r="O31" s="119"/>
      <c r="P31" s="117"/>
      <c r="Q31" s="118"/>
      <c r="R31" s="118"/>
      <c r="S31" s="118"/>
      <c r="T31" s="119"/>
      <c r="U31" s="117"/>
      <c r="V31" s="118"/>
      <c r="W31" s="118"/>
      <c r="X31" s="118"/>
      <c r="Y31" s="119"/>
      <c r="Z31" s="117"/>
      <c r="AA31" s="118"/>
      <c r="AB31" s="118"/>
      <c r="AC31" s="118"/>
      <c r="AD31" s="119"/>
      <c r="AE31" s="117"/>
      <c r="AF31" s="118"/>
      <c r="AG31" s="118"/>
      <c r="AH31" s="118"/>
      <c r="AI31" s="119"/>
      <c r="AJ31" s="117">
        <v>2</v>
      </c>
      <c r="AK31" s="118">
        <v>0</v>
      </c>
      <c r="AL31" s="118">
        <v>0</v>
      </c>
      <c r="AM31" s="118" t="s">
        <v>30</v>
      </c>
      <c r="AN31" s="119">
        <v>3</v>
      </c>
      <c r="AO31" s="173"/>
      <c r="AP31" s="161"/>
    </row>
    <row r="32" spans="1:42" s="4" customFormat="1" ht="13.5" customHeight="1">
      <c r="A32" s="224">
        <v>21</v>
      </c>
      <c r="B32" s="209" t="s">
        <v>179</v>
      </c>
      <c r="C32" s="369" t="s">
        <v>180</v>
      </c>
      <c r="D32" s="408"/>
      <c r="E32" s="408"/>
      <c r="F32" s="412"/>
      <c r="G32" s="413"/>
      <c r="H32" s="414"/>
      <c r="I32" s="415"/>
      <c r="J32" s="416"/>
      <c r="K32" s="120"/>
      <c r="L32" s="121"/>
      <c r="M32" s="417"/>
      <c r="N32" s="418"/>
      <c r="O32" s="122"/>
      <c r="P32" s="120"/>
      <c r="Q32" s="121"/>
      <c r="R32" s="417"/>
      <c r="S32" s="418"/>
      <c r="T32" s="122"/>
      <c r="U32" s="120"/>
      <c r="V32" s="121"/>
      <c r="W32" s="417"/>
      <c r="X32" s="418"/>
      <c r="Y32" s="122"/>
      <c r="Z32" s="120"/>
      <c r="AA32" s="121"/>
      <c r="AB32" s="417"/>
      <c r="AC32" s="418"/>
      <c r="AD32" s="122"/>
      <c r="AE32" s="120"/>
      <c r="AF32" s="121"/>
      <c r="AG32" s="417"/>
      <c r="AH32" s="418"/>
      <c r="AI32" s="122"/>
      <c r="AJ32" s="120"/>
      <c r="AK32" s="121"/>
      <c r="AL32" s="417"/>
      <c r="AM32" s="418"/>
      <c r="AN32" s="122"/>
      <c r="AO32" s="173"/>
      <c r="AP32" s="161"/>
    </row>
    <row r="33" spans="1:42" s="4" customFormat="1" ht="15" customHeight="1">
      <c r="A33" s="224">
        <v>22</v>
      </c>
      <c r="B33" s="245" t="s">
        <v>181</v>
      </c>
      <c r="C33" s="370" t="s">
        <v>182</v>
      </c>
      <c r="D33" s="408"/>
      <c r="E33" s="408"/>
      <c r="F33" s="412"/>
      <c r="G33" s="413"/>
      <c r="H33" s="414"/>
      <c r="I33" s="415"/>
      <c r="J33" s="416"/>
      <c r="K33" s="120"/>
      <c r="L33" s="121"/>
      <c r="M33" s="417"/>
      <c r="N33" s="418"/>
      <c r="O33" s="122"/>
      <c r="P33" s="120"/>
      <c r="Q33" s="121"/>
      <c r="R33" s="417"/>
      <c r="S33" s="418"/>
      <c r="T33" s="122"/>
      <c r="U33" s="120"/>
      <c r="V33" s="121"/>
      <c r="W33" s="121"/>
      <c r="X33" s="419"/>
      <c r="Y33" s="122"/>
      <c r="Z33" s="420"/>
      <c r="AA33" s="421"/>
      <c r="AB33" s="133"/>
      <c r="AC33" s="419"/>
      <c r="AD33" s="422"/>
      <c r="AE33" s="120"/>
      <c r="AF33" s="121"/>
      <c r="AG33" s="417"/>
      <c r="AH33" s="418"/>
      <c r="AI33" s="122"/>
      <c r="AJ33" s="120"/>
      <c r="AK33" s="121"/>
      <c r="AL33" s="417"/>
      <c r="AM33" s="418"/>
      <c r="AN33" s="122"/>
      <c r="AO33" s="173"/>
      <c r="AP33" s="161"/>
    </row>
    <row r="34" spans="1:42" s="4" customFormat="1" ht="12.75">
      <c r="A34" s="214"/>
      <c r="B34" s="107"/>
      <c r="C34" s="263"/>
      <c r="D34" s="179"/>
      <c r="E34" s="179"/>
      <c r="F34" s="129"/>
      <c r="G34" s="130"/>
      <c r="H34" s="90"/>
      <c r="I34" s="131"/>
      <c r="J34" s="132"/>
      <c r="K34" s="129"/>
      <c r="L34" s="130"/>
      <c r="M34" s="90"/>
      <c r="N34" s="131"/>
      <c r="O34" s="132"/>
      <c r="P34" s="129"/>
      <c r="Q34" s="130"/>
      <c r="R34" s="90"/>
      <c r="S34" s="131"/>
      <c r="T34" s="132"/>
      <c r="U34" s="129"/>
      <c r="V34" s="130"/>
      <c r="W34" s="90"/>
      <c r="X34" s="66"/>
      <c r="Y34" s="132"/>
      <c r="Z34" s="44"/>
      <c r="AA34" s="45"/>
      <c r="AB34" s="46"/>
      <c r="AC34" s="47"/>
      <c r="AD34" s="298"/>
      <c r="AE34" s="129"/>
      <c r="AF34" s="130"/>
      <c r="AG34" s="90"/>
      <c r="AH34" s="131"/>
      <c r="AI34" s="132"/>
      <c r="AJ34" s="129"/>
      <c r="AK34" s="130"/>
      <c r="AL34" s="90"/>
      <c r="AM34" s="131"/>
      <c r="AN34" s="132"/>
      <c r="AO34" s="173"/>
      <c r="AP34" s="161"/>
    </row>
    <row r="35" spans="1:42" s="4" customFormat="1" ht="13.5" thickBot="1">
      <c r="A35" s="214"/>
      <c r="B35" s="137"/>
      <c r="C35" s="263"/>
      <c r="D35" s="179"/>
      <c r="E35" s="179"/>
      <c r="F35" s="44"/>
      <c r="G35" s="45"/>
      <c r="H35" s="46"/>
      <c r="I35" s="47"/>
      <c r="J35" s="298"/>
      <c r="K35" s="44"/>
      <c r="L35" s="45"/>
      <c r="M35" s="46"/>
      <c r="N35" s="47"/>
      <c r="O35" s="298"/>
      <c r="P35" s="44"/>
      <c r="Q35" s="45"/>
      <c r="R35" s="46"/>
      <c r="S35" s="47"/>
      <c r="T35" s="298"/>
      <c r="U35" s="44"/>
      <c r="V35" s="45"/>
      <c r="W35" s="46"/>
      <c r="X35" s="47"/>
      <c r="Y35" s="298"/>
      <c r="Z35" s="44"/>
      <c r="AA35" s="45"/>
      <c r="AB35" s="46"/>
      <c r="AC35" s="47"/>
      <c r="AD35" s="298"/>
      <c r="AE35" s="44"/>
      <c r="AF35" s="45"/>
      <c r="AG35" s="46"/>
      <c r="AH35" s="47"/>
      <c r="AI35" s="298"/>
      <c r="AJ35" s="44"/>
      <c r="AK35" s="45"/>
      <c r="AL35" s="46"/>
      <c r="AM35" s="47"/>
      <c r="AN35" s="299"/>
      <c r="AO35" s="173"/>
      <c r="AP35" s="161"/>
    </row>
    <row r="36" spans="1:42" s="1" customFormat="1" ht="13.5" thickBot="1">
      <c r="A36" s="430" t="s">
        <v>20</v>
      </c>
      <c r="B36" s="431"/>
      <c r="C36" s="431"/>
      <c r="D36" s="84">
        <f>SUM(D37:D64)</f>
        <v>66</v>
      </c>
      <c r="E36" s="83">
        <f>SUM(E37:E64)</f>
        <v>75</v>
      </c>
      <c r="F36" s="77">
        <f>SUM(F37:F51)</f>
        <v>4</v>
      </c>
      <c r="G36" s="78">
        <f>SUM(G37:G51)</f>
        <v>0</v>
      </c>
      <c r="H36" s="78">
        <f>SUM(H37:H51)</f>
        <v>3</v>
      </c>
      <c r="I36" s="78"/>
      <c r="J36" s="79">
        <f>SUM(J37:J51)</f>
        <v>7</v>
      </c>
      <c r="K36" s="77">
        <f>SUM(K37:K64)</f>
        <v>7</v>
      </c>
      <c r="L36" s="78">
        <f>SUM(L37:L64)</f>
        <v>0</v>
      </c>
      <c r="M36" s="78">
        <f>SUM(M37:M64)</f>
        <v>5</v>
      </c>
      <c r="N36" s="78"/>
      <c r="O36" s="80">
        <f aca="true" t="shared" si="6" ref="O36:W36">SUM(O37:O64)</f>
        <v>16</v>
      </c>
      <c r="P36" s="81">
        <f t="shared" si="6"/>
        <v>10</v>
      </c>
      <c r="Q36" s="30">
        <f t="shared" si="6"/>
        <v>3</v>
      </c>
      <c r="R36" s="31">
        <f t="shared" si="6"/>
        <v>9</v>
      </c>
      <c r="S36" s="31">
        <f t="shared" si="6"/>
        <v>0</v>
      </c>
      <c r="T36" s="32">
        <f t="shared" si="6"/>
        <v>23</v>
      </c>
      <c r="U36" s="33">
        <f t="shared" si="6"/>
        <v>3</v>
      </c>
      <c r="V36" s="31">
        <f t="shared" si="6"/>
        <v>0</v>
      </c>
      <c r="W36" s="31">
        <f t="shared" si="6"/>
        <v>4</v>
      </c>
      <c r="X36" s="31"/>
      <c r="Y36" s="34">
        <f>SUM(Y37:Y64)</f>
        <v>7</v>
      </c>
      <c r="Z36" s="30">
        <f>SUM(Z37:Z64)</f>
        <v>5</v>
      </c>
      <c r="AA36" s="31">
        <f>SUM(AA37:AA64)</f>
        <v>1</v>
      </c>
      <c r="AB36" s="31">
        <f>SUM(AB37:AB64)</f>
        <v>3</v>
      </c>
      <c r="AC36" s="31"/>
      <c r="AD36" s="32">
        <f>SUM(AD37:AD64)</f>
        <v>11</v>
      </c>
      <c r="AE36" s="33">
        <f>SUM(AE37:AE64)</f>
        <v>5</v>
      </c>
      <c r="AF36" s="31">
        <f>SUM(AF37:AF64)</f>
        <v>1</v>
      </c>
      <c r="AG36" s="31">
        <f>SUM(AG37:AG64)</f>
        <v>1</v>
      </c>
      <c r="AH36" s="32"/>
      <c r="AI36" s="82">
        <f>SUM(AI37:AI64)</f>
        <v>8</v>
      </c>
      <c r="AJ36" s="33">
        <f>SUM(AJ37:AJ64)</f>
        <v>2</v>
      </c>
      <c r="AK36" s="31">
        <f>SUM(AK37:AK64)</f>
        <v>0</v>
      </c>
      <c r="AL36" s="31">
        <f>SUM(AL37:AL64)</f>
        <v>0</v>
      </c>
      <c r="AM36" s="31"/>
      <c r="AN36" s="34">
        <f>SUM(AN37:AN64)</f>
        <v>3</v>
      </c>
      <c r="AO36" s="174"/>
      <c r="AP36" s="162"/>
    </row>
    <row r="37" spans="1:42" ht="12.75">
      <c r="A37" s="215">
        <v>23</v>
      </c>
      <c r="B37" s="108" t="s">
        <v>65</v>
      </c>
      <c r="C37" s="124" t="s">
        <v>66</v>
      </c>
      <c r="D37" s="85">
        <f aca="true" t="shared" si="7" ref="D37:D58">SUM(F37,G37,H37,K37,L37,M37,P37,Q37,R37,U37,V37,W37,Z37,AA37,AB37,AE37,AF37,AG37,AJ37,AK37,AL37)</f>
        <v>3</v>
      </c>
      <c r="E37" s="24">
        <f aca="true" t="shared" si="8" ref="E37:E58">SUM(J37,O37,T37,Y37,AD37,AI37,AN37)</f>
        <v>3</v>
      </c>
      <c r="F37" s="65">
        <v>2</v>
      </c>
      <c r="G37" s="66">
        <v>0</v>
      </c>
      <c r="H37" s="66">
        <v>1</v>
      </c>
      <c r="I37" s="66" t="s">
        <v>41</v>
      </c>
      <c r="J37" s="67">
        <v>3</v>
      </c>
      <c r="K37" s="65"/>
      <c r="L37" s="66"/>
      <c r="M37" s="66"/>
      <c r="N37" s="66"/>
      <c r="O37" s="67"/>
      <c r="P37" s="65"/>
      <c r="Q37" s="66"/>
      <c r="R37" s="66"/>
      <c r="S37" s="66"/>
      <c r="T37" s="67"/>
      <c r="U37" s="65"/>
      <c r="V37" s="66"/>
      <c r="W37" s="66"/>
      <c r="X37" s="66"/>
      <c r="Y37" s="67"/>
      <c r="Z37" s="65"/>
      <c r="AA37" s="66"/>
      <c r="AB37" s="66"/>
      <c r="AC37" s="66"/>
      <c r="AD37" s="67"/>
      <c r="AE37" s="65"/>
      <c r="AF37" s="66"/>
      <c r="AG37" s="66"/>
      <c r="AH37" s="66"/>
      <c r="AI37" s="67"/>
      <c r="AJ37" s="25"/>
      <c r="AK37" s="26"/>
      <c r="AL37" s="26"/>
      <c r="AM37" s="26"/>
      <c r="AN37" s="300"/>
      <c r="AO37" s="172"/>
      <c r="AP37" s="160"/>
    </row>
    <row r="38" spans="1:42" s="4" customFormat="1" ht="12.75">
      <c r="A38" s="218">
        <v>24</v>
      </c>
      <c r="B38" s="125" t="s">
        <v>67</v>
      </c>
      <c r="C38" s="125" t="s">
        <v>68</v>
      </c>
      <c r="D38" s="86">
        <f t="shared" si="7"/>
        <v>2</v>
      </c>
      <c r="E38" s="24">
        <f t="shared" si="8"/>
        <v>3</v>
      </c>
      <c r="F38" s="120"/>
      <c r="G38" s="121"/>
      <c r="H38" s="121"/>
      <c r="I38" s="121"/>
      <c r="J38" s="122"/>
      <c r="K38" s="120">
        <v>2</v>
      </c>
      <c r="L38" s="121">
        <v>0</v>
      </c>
      <c r="M38" s="121">
        <v>0</v>
      </c>
      <c r="N38" s="121" t="s">
        <v>41</v>
      </c>
      <c r="O38" s="122">
        <v>3</v>
      </c>
      <c r="P38" s="120"/>
      <c r="Q38" s="121"/>
      <c r="R38" s="121"/>
      <c r="S38" s="121"/>
      <c r="T38" s="122"/>
      <c r="U38" s="120"/>
      <c r="V38" s="121"/>
      <c r="W38" s="121"/>
      <c r="X38" s="121"/>
      <c r="Y38" s="122"/>
      <c r="Z38" s="120"/>
      <c r="AA38" s="121"/>
      <c r="AB38" s="121"/>
      <c r="AC38" s="121"/>
      <c r="AD38" s="122"/>
      <c r="AE38" s="120"/>
      <c r="AF38" s="121"/>
      <c r="AG38" s="121"/>
      <c r="AH38" s="121"/>
      <c r="AI38" s="122"/>
      <c r="AJ38" s="126"/>
      <c r="AK38" s="127"/>
      <c r="AL38" s="127"/>
      <c r="AM38" s="127"/>
      <c r="AN38" s="302"/>
      <c r="AO38" s="173">
        <v>23</v>
      </c>
      <c r="AP38" s="161"/>
    </row>
    <row r="39" spans="1:42" s="4" customFormat="1" ht="12.75">
      <c r="A39" s="218">
        <v>25</v>
      </c>
      <c r="B39" s="125" t="s">
        <v>69</v>
      </c>
      <c r="C39" s="125" t="s">
        <v>70</v>
      </c>
      <c r="D39" s="86">
        <f t="shared" si="7"/>
        <v>2</v>
      </c>
      <c r="E39" s="24">
        <f t="shared" si="8"/>
        <v>2</v>
      </c>
      <c r="F39" s="120"/>
      <c r="G39" s="121"/>
      <c r="H39" s="121"/>
      <c r="I39" s="121"/>
      <c r="J39" s="122"/>
      <c r="K39" s="120">
        <v>0</v>
      </c>
      <c r="L39" s="121">
        <v>0</v>
      </c>
      <c r="M39" s="121">
        <v>2</v>
      </c>
      <c r="N39" s="121" t="s">
        <v>30</v>
      </c>
      <c r="O39" s="122">
        <v>2</v>
      </c>
      <c r="P39" s="120"/>
      <c r="Q39" s="121"/>
      <c r="R39" s="121"/>
      <c r="S39" s="121"/>
      <c r="T39" s="122"/>
      <c r="U39" s="120"/>
      <c r="V39" s="121"/>
      <c r="W39" s="121"/>
      <c r="X39" s="121"/>
      <c r="Y39" s="122"/>
      <c r="Z39" s="120"/>
      <c r="AA39" s="121"/>
      <c r="AB39" s="121"/>
      <c r="AC39" s="121"/>
      <c r="AD39" s="122"/>
      <c r="AE39" s="120"/>
      <c r="AF39" s="121"/>
      <c r="AG39" s="121"/>
      <c r="AH39" s="121"/>
      <c r="AI39" s="122"/>
      <c r="AJ39" s="126"/>
      <c r="AK39" s="127"/>
      <c r="AL39" s="127"/>
      <c r="AM39" s="127"/>
      <c r="AN39" s="302"/>
      <c r="AO39" s="173">
        <v>23</v>
      </c>
      <c r="AP39" s="161" t="s">
        <v>160</v>
      </c>
    </row>
    <row r="40" spans="1:42" s="4" customFormat="1" ht="12.75">
      <c r="A40" s="218">
        <v>26</v>
      </c>
      <c r="B40" s="125" t="s">
        <v>162</v>
      </c>
      <c r="C40" s="125" t="s">
        <v>71</v>
      </c>
      <c r="D40" s="86">
        <f t="shared" si="7"/>
        <v>4</v>
      </c>
      <c r="E40" s="24">
        <f t="shared" si="8"/>
        <v>4</v>
      </c>
      <c r="F40" s="120">
        <v>2</v>
      </c>
      <c r="G40" s="121">
        <v>0</v>
      </c>
      <c r="H40" s="121">
        <v>2</v>
      </c>
      <c r="I40" s="121" t="s">
        <v>41</v>
      </c>
      <c r="J40" s="122">
        <v>4</v>
      </c>
      <c r="K40" s="120"/>
      <c r="L40" s="121"/>
      <c r="M40" s="121"/>
      <c r="N40" s="121"/>
      <c r="O40" s="122"/>
      <c r="P40" s="120"/>
      <c r="Q40" s="121"/>
      <c r="R40" s="121"/>
      <c r="S40" s="121"/>
      <c r="T40" s="122"/>
      <c r="U40" s="120"/>
      <c r="V40" s="121"/>
      <c r="W40" s="121"/>
      <c r="X40" s="121"/>
      <c r="Y40" s="122"/>
      <c r="Z40" s="120"/>
      <c r="AA40" s="121"/>
      <c r="AB40" s="121"/>
      <c r="AC40" s="121"/>
      <c r="AD40" s="122"/>
      <c r="AE40" s="120"/>
      <c r="AF40" s="121"/>
      <c r="AG40" s="121"/>
      <c r="AH40" s="121"/>
      <c r="AI40" s="122"/>
      <c r="AJ40" s="126"/>
      <c r="AK40" s="127"/>
      <c r="AL40" s="127"/>
      <c r="AM40" s="127"/>
      <c r="AN40" s="302"/>
      <c r="AO40" s="173"/>
      <c r="AP40" s="161"/>
    </row>
    <row r="41" spans="1:42" s="4" customFormat="1" ht="12.75">
      <c r="A41" s="218">
        <v>27</v>
      </c>
      <c r="B41" s="125" t="s">
        <v>163</v>
      </c>
      <c r="C41" s="125" t="s">
        <v>72</v>
      </c>
      <c r="D41" s="86">
        <f t="shared" si="7"/>
        <v>3</v>
      </c>
      <c r="E41" s="24">
        <f t="shared" si="8"/>
        <v>4</v>
      </c>
      <c r="F41" s="120"/>
      <c r="G41" s="121"/>
      <c r="H41" s="121"/>
      <c r="I41" s="121"/>
      <c r="J41" s="122"/>
      <c r="K41" s="120">
        <v>2</v>
      </c>
      <c r="L41" s="121">
        <v>0</v>
      </c>
      <c r="M41" s="121">
        <v>1</v>
      </c>
      <c r="N41" s="121" t="s">
        <v>30</v>
      </c>
      <c r="O41" s="122">
        <v>4</v>
      </c>
      <c r="P41" s="120"/>
      <c r="Q41" s="121"/>
      <c r="R41" s="121"/>
      <c r="S41" s="121"/>
      <c r="T41" s="122"/>
      <c r="U41" s="120"/>
      <c r="V41" s="121"/>
      <c r="W41" s="121"/>
      <c r="X41" s="121"/>
      <c r="Y41" s="122"/>
      <c r="Z41" s="120"/>
      <c r="AA41" s="121"/>
      <c r="AB41" s="121"/>
      <c r="AC41" s="121"/>
      <c r="AD41" s="122"/>
      <c r="AE41" s="120"/>
      <c r="AF41" s="121"/>
      <c r="AG41" s="121"/>
      <c r="AH41" s="121"/>
      <c r="AI41" s="122"/>
      <c r="AJ41" s="126"/>
      <c r="AK41" s="127"/>
      <c r="AL41" s="127"/>
      <c r="AM41" s="127"/>
      <c r="AN41" s="302"/>
      <c r="AO41" s="173">
        <v>26</v>
      </c>
      <c r="AP41" s="161"/>
    </row>
    <row r="42" spans="1:42" s="4" customFormat="1" ht="12.75">
      <c r="A42" s="218">
        <v>28</v>
      </c>
      <c r="B42" s="125" t="s">
        <v>164</v>
      </c>
      <c r="C42" s="125" t="s">
        <v>73</v>
      </c>
      <c r="D42" s="86">
        <f t="shared" si="7"/>
        <v>4</v>
      </c>
      <c r="E42" s="24">
        <f t="shared" si="8"/>
        <v>4</v>
      </c>
      <c r="F42" s="120"/>
      <c r="G42" s="121"/>
      <c r="H42" s="121"/>
      <c r="I42" s="121"/>
      <c r="J42" s="122"/>
      <c r="K42" s="120"/>
      <c r="L42" s="121"/>
      <c r="M42" s="121"/>
      <c r="N42" s="121"/>
      <c r="O42" s="122"/>
      <c r="P42" s="120">
        <v>2</v>
      </c>
      <c r="Q42" s="121">
        <v>0</v>
      </c>
      <c r="R42" s="121">
        <v>2</v>
      </c>
      <c r="S42" s="121" t="s">
        <v>41</v>
      </c>
      <c r="T42" s="122">
        <v>4</v>
      </c>
      <c r="U42" s="120"/>
      <c r="V42" s="121"/>
      <c r="W42" s="121"/>
      <c r="X42" s="121"/>
      <c r="Y42" s="122"/>
      <c r="Z42" s="120"/>
      <c r="AA42" s="121"/>
      <c r="AB42" s="121"/>
      <c r="AC42" s="121"/>
      <c r="AD42" s="122"/>
      <c r="AE42" s="120"/>
      <c r="AF42" s="121"/>
      <c r="AG42" s="121"/>
      <c r="AH42" s="121"/>
      <c r="AI42" s="122"/>
      <c r="AJ42" s="126"/>
      <c r="AK42" s="127"/>
      <c r="AL42" s="127"/>
      <c r="AM42" s="127"/>
      <c r="AN42" s="302"/>
      <c r="AO42" s="173">
        <v>27</v>
      </c>
      <c r="AP42" s="161"/>
    </row>
    <row r="43" spans="1:42" s="4" customFormat="1" ht="12.75">
      <c r="A43" s="218">
        <v>29</v>
      </c>
      <c r="B43" s="125" t="s">
        <v>166</v>
      </c>
      <c r="C43" s="125" t="s">
        <v>74</v>
      </c>
      <c r="D43" s="86">
        <f t="shared" si="7"/>
        <v>4</v>
      </c>
      <c r="E43" s="24">
        <f t="shared" si="8"/>
        <v>4</v>
      </c>
      <c r="F43" s="120"/>
      <c r="G43" s="121"/>
      <c r="H43" s="121"/>
      <c r="I43" s="121"/>
      <c r="J43" s="122"/>
      <c r="K43" s="120"/>
      <c r="L43" s="121"/>
      <c r="M43" s="121"/>
      <c r="N43" s="121"/>
      <c r="O43" s="122"/>
      <c r="P43" s="120">
        <v>0</v>
      </c>
      <c r="Q43" s="121">
        <v>2</v>
      </c>
      <c r="R43" s="121">
        <v>2</v>
      </c>
      <c r="S43" s="121" t="s">
        <v>30</v>
      </c>
      <c r="T43" s="122">
        <v>4</v>
      </c>
      <c r="U43" s="120"/>
      <c r="V43" s="121"/>
      <c r="W43" s="121"/>
      <c r="X43" s="121"/>
      <c r="Y43" s="122"/>
      <c r="Z43" s="120"/>
      <c r="AA43" s="121"/>
      <c r="AB43" s="121"/>
      <c r="AC43" s="121"/>
      <c r="AD43" s="122"/>
      <c r="AE43" s="120"/>
      <c r="AF43" s="121"/>
      <c r="AG43" s="121"/>
      <c r="AH43" s="121"/>
      <c r="AI43" s="122"/>
      <c r="AJ43" s="126"/>
      <c r="AK43" s="127"/>
      <c r="AL43" s="127"/>
      <c r="AM43" s="127"/>
      <c r="AN43" s="302"/>
      <c r="AO43" s="173">
        <v>24</v>
      </c>
      <c r="AP43" s="161"/>
    </row>
    <row r="44" spans="1:42" s="4" customFormat="1" ht="12.75">
      <c r="A44" s="218">
        <v>30</v>
      </c>
      <c r="B44" s="125" t="s">
        <v>75</v>
      </c>
      <c r="C44" s="125" t="s">
        <v>76</v>
      </c>
      <c r="D44" s="86">
        <f t="shared" si="7"/>
        <v>3</v>
      </c>
      <c r="E44" s="24">
        <f t="shared" si="8"/>
        <v>4</v>
      </c>
      <c r="F44" s="120"/>
      <c r="G44" s="121"/>
      <c r="H44" s="121"/>
      <c r="I44" s="121"/>
      <c r="J44" s="122"/>
      <c r="K44" s="120">
        <v>2</v>
      </c>
      <c r="L44" s="121">
        <v>0</v>
      </c>
      <c r="M44" s="121">
        <v>1</v>
      </c>
      <c r="N44" s="121" t="s">
        <v>30</v>
      </c>
      <c r="O44" s="122">
        <v>4</v>
      </c>
      <c r="P44" s="120"/>
      <c r="Q44" s="121"/>
      <c r="R44" s="121"/>
      <c r="S44" s="121"/>
      <c r="T44" s="122"/>
      <c r="U44" s="120"/>
      <c r="V44" s="121"/>
      <c r="W44" s="121"/>
      <c r="X44" s="121"/>
      <c r="Y44" s="122"/>
      <c r="Z44" s="120"/>
      <c r="AA44" s="121"/>
      <c r="AB44" s="121"/>
      <c r="AC44" s="121"/>
      <c r="AD44" s="122"/>
      <c r="AE44" s="120"/>
      <c r="AF44" s="121"/>
      <c r="AG44" s="121"/>
      <c r="AH44" s="121"/>
      <c r="AI44" s="122"/>
      <c r="AJ44" s="126"/>
      <c r="AK44" s="127"/>
      <c r="AL44" s="127"/>
      <c r="AM44" s="127"/>
      <c r="AN44" s="302"/>
      <c r="AO44" s="173"/>
      <c r="AP44" s="161"/>
    </row>
    <row r="45" spans="1:42" s="4" customFormat="1" ht="12.75">
      <c r="A45" s="218">
        <v>31</v>
      </c>
      <c r="B45" s="371" t="s">
        <v>77</v>
      </c>
      <c r="C45" s="371" t="s">
        <v>78</v>
      </c>
      <c r="D45" s="86">
        <f t="shared" si="7"/>
        <v>2</v>
      </c>
      <c r="E45" s="24">
        <f t="shared" si="8"/>
        <v>3</v>
      </c>
      <c r="F45" s="423"/>
      <c r="G45" s="424"/>
      <c r="H45" s="424"/>
      <c r="I45" s="424"/>
      <c r="J45" s="425"/>
      <c r="K45" s="423"/>
      <c r="L45" s="424"/>
      <c r="M45" s="424"/>
      <c r="N45" s="424"/>
      <c r="O45" s="425"/>
      <c r="P45" s="423">
        <v>2</v>
      </c>
      <c r="Q45" s="424">
        <v>0</v>
      </c>
      <c r="R45" s="424">
        <v>0</v>
      </c>
      <c r="S45" s="424" t="s">
        <v>41</v>
      </c>
      <c r="T45" s="425">
        <v>3</v>
      </c>
      <c r="U45" s="423"/>
      <c r="V45" s="424"/>
      <c r="W45" s="424"/>
      <c r="X45" s="424"/>
      <c r="Y45" s="425"/>
      <c r="Z45" s="423"/>
      <c r="AA45" s="424"/>
      <c r="AB45" s="424"/>
      <c r="AC45" s="424"/>
      <c r="AD45" s="425"/>
      <c r="AE45" s="423"/>
      <c r="AF45" s="424"/>
      <c r="AG45" s="424"/>
      <c r="AH45" s="424"/>
      <c r="AI45" s="425"/>
      <c r="AJ45" s="126"/>
      <c r="AK45" s="127"/>
      <c r="AL45" s="127"/>
      <c r="AM45" s="127"/>
      <c r="AN45" s="302"/>
      <c r="AO45" s="173">
        <v>30</v>
      </c>
      <c r="AP45" s="161"/>
    </row>
    <row r="46" spans="1:42" s="4" customFormat="1" ht="12.75">
      <c r="A46" s="218">
        <v>32</v>
      </c>
      <c r="B46" s="125" t="s">
        <v>79</v>
      </c>
      <c r="C46" s="125" t="s">
        <v>80</v>
      </c>
      <c r="D46" s="86">
        <f t="shared" si="7"/>
        <v>4</v>
      </c>
      <c r="E46" s="24">
        <f t="shared" si="8"/>
        <v>4</v>
      </c>
      <c r="F46" s="120"/>
      <c r="G46" s="121"/>
      <c r="H46" s="121"/>
      <c r="I46" s="121"/>
      <c r="J46" s="122"/>
      <c r="K46" s="120"/>
      <c r="L46" s="121"/>
      <c r="M46" s="121"/>
      <c r="N46" s="121"/>
      <c r="O46" s="122"/>
      <c r="P46" s="120"/>
      <c r="Q46" s="121"/>
      <c r="R46" s="121"/>
      <c r="S46" s="121"/>
      <c r="T46" s="122"/>
      <c r="U46" s="120">
        <v>2</v>
      </c>
      <c r="V46" s="121">
        <v>0</v>
      </c>
      <c r="W46" s="121">
        <v>2</v>
      </c>
      <c r="X46" s="121" t="s">
        <v>41</v>
      </c>
      <c r="Y46" s="122">
        <v>4</v>
      </c>
      <c r="Z46" s="120"/>
      <c r="AA46" s="121"/>
      <c r="AB46" s="121"/>
      <c r="AC46" s="121"/>
      <c r="AD46" s="122"/>
      <c r="AE46" s="120"/>
      <c r="AF46" s="121"/>
      <c r="AG46" s="121"/>
      <c r="AH46" s="121"/>
      <c r="AI46" s="122"/>
      <c r="AJ46" s="126"/>
      <c r="AK46" s="127"/>
      <c r="AL46" s="127"/>
      <c r="AM46" s="127"/>
      <c r="AN46" s="302"/>
      <c r="AO46" s="173">
        <v>2</v>
      </c>
      <c r="AP46" s="387"/>
    </row>
    <row r="47" spans="1:42" s="4" customFormat="1" ht="12.75">
      <c r="A47" s="218">
        <v>33</v>
      </c>
      <c r="B47" s="125" t="s">
        <v>81</v>
      </c>
      <c r="C47" s="125" t="s">
        <v>82</v>
      </c>
      <c r="D47" s="86">
        <f t="shared" si="7"/>
        <v>3</v>
      </c>
      <c r="E47" s="24">
        <f t="shared" si="8"/>
        <v>3</v>
      </c>
      <c r="F47" s="120"/>
      <c r="G47" s="121"/>
      <c r="H47" s="121"/>
      <c r="I47" s="121"/>
      <c r="J47" s="122"/>
      <c r="K47" s="120"/>
      <c r="L47" s="121"/>
      <c r="M47" s="121"/>
      <c r="N47" s="121"/>
      <c r="O47" s="122"/>
      <c r="P47" s="120"/>
      <c r="Q47" s="121"/>
      <c r="R47" s="121"/>
      <c r="S47" s="121"/>
      <c r="T47" s="122"/>
      <c r="U47" s="120">
        <v>1</v>
      </c>
      <c r="V47" s="121">
        <v>0</v>
      </c>
      <c r="W47" s="121">
        <v>2</v>
      </c>
      <c r="X47" s="121" t="s">
        <v>30</v>
      </c>
      <c r="Y47" s="122">
        <v>3</v>
      </c>
      <c r="Z47" s="120"/>
      <c r="AA47" s="121"/>
      <c r="AB47" s="121"/>
      <c r="AC47" s="121"/>
      <c r="AD47" s="122"/>
      <c r="AE47" s="120"/>
      <c r="AF47" s="121"/>
      <c r="AG47" s="121"/>
      <c r="AH47" s="121"/>
      <c r="AI47" s="122"/>
      <c r="AJ47" s="126"/>
      <c r="AK47" s="127"/>
      <c r="AL47" s="127"/>
      <c r="AM47" s="127"/>
      <c r="AN47" s="302"/>
      <c r="AO47" s="173">
        <v>11</v>
      </c>
      <c r="AP47" s="161"/>
    </row>
    <row r="48" spans="1:42" s="4" customFormat="1" ht="12.75">
      <c r="A48" s="218">
        <v>34</v>
      </c>
      <c r="B48" s="125" t="s">
        <v>83</v>
      </c>
      <c r="C48" s="125" t="s">
        <v>84</v>
      </c>
      <c r="D48" s="86">
        <f t="shared" si="7"/>
        <v>3</v>
      </c>
      <c r="E48" s="24">
        <f t="shared" si="8"/>
        <v>4</v>
      </c>
      <c r="F48" s="120"/>
      <c r="G48" s="121"/>
      <c r="H48" s="121"/>
      <c r="I48" s="121"/>
      <c r="J48" s="122"/>
      <c r="K48" s="120"/>
      <c r="L48" s="121"/>
      <c r="M48" s="121"/>
      <c r="N48" s="121"/>
      <c r="O48" s="122"/>
      <c r="P48" s="120"/>
      <c r="Q48" s="121"/>
      <c r="R48" s="121"/>
      <c r="S48" s="121"/>
      <c r="T48" s="122"/>
      <c r="U48" s="120"/>
      <c r="V48" s="121"/>
      <c r="W48" s="121"/>
      <c r="X48" s="121"/>
      <c r="Y48" s="122"/>
      <c r="Z48" s="120">
        <v>2</v>
      </c>
      <c r="AA48" s="121">
        <v>0</v>
      </c>
      <c r="AB48" s="121">
        <v>1</v>
      </c>
      <c r="AC48" s="121" t="s">
        <v>41</v>
      </c>
      <c r="AD48" s="122">
        <v>4</v>
      </c>
      <c r="AE48" s="120"/>
      <c r="AF48" s="121"/>
      <c r="AG48" s="121"/>
      <c r="AH48" s="121"/>
      <c r="AI48" s="122"/>
      <c r="AJ48" s="126"/>
      <c r="AK48" s="127"/>
      <c r="AL48" s="127"/>
      <c r="AM48" s="127"/>
      <c r="AN48" s="302"/>
      <c r="AO48" s="173">
        <v>33</v>
      </c>
      <c r="AP48" s="161"/>
    </row>
    <row r="49" spans="1:42" s="4" customFormat="1" ht="12.75">
      <c r="A49" s="218">
        <v>35</v>
      </c>
      <c r="B49" s="125" t="s">
        <v>158</v>
      </c>
      <c r="C49" s="125" t="s">
        <v>85</v>
      </c>
      <c r="D49" s="86">
        <f t="shared" si="7"/>
        <v>4</v>
      </c>
      <c r="E49" s="24">
        <f t="shared" si="8"/>
        <v>4</v>
      </c>
      <c r="F49" s="120"/>
      <c r="G49" s="121"/>
      <c r="H49" s="121"/>
      <c r="I49" s="121"/>
      <c r="J49" s="122"/>
      <c r="K49" s="120"/>
      <c r="L49" s="121"/>
      <c r="M49" s="121"/>
      <c r="N49" s="121"/>
      <c r="O49" s="122"/>
      <c r="P49" s="120">
        <v>2</v>
      </c>
      <c r="Q49" s="121">
        <v>0</v>
      </c>
      <c r="R49" s="121">
        <v>2</v>
      </c>
      <c r="S49" s="121" t="s">
        <v>41</v>
      </c>
      <c r="T49" s="122">
        <v>4</v>
      </c>
      <c r="U49" s="120"/>
      <c r="V49" s="121"/>
      <c r="W49" s="121"/>
      <c r="X49" s="121"/>
      <c r="Y49" s="122"/>
      <c r="Z49" s="120"/>
      <c r="AA49" s="121"/>
      <c r="AB49" s="121"/>
      <c r="AC49" s="121"/>
      <c r="AD49" s="122"/>
      <c r="AE49" s="120"/>
      <c r="AF49" s="121"/>
      <c r="AG49" s="121"/>
      <c r="AH49" s="121"/>
      <c r="AI49" s="122"/>
      <c r="AJ49" s="126"/>
      <c r="AK49" s="127"/>
      <c r="AL49" s="127"/>
      <c r="AM49" s="127"/>
      <c r="AN49" s="302"/>
      <c r="AO49" s="173">
        <v>6</v>
      </c>
      <c r="AP49" s="161"/>
    </row>
    <row r="50" spans="1:42" s="4" customFormat="1" ht="12.75">
      <c r="A50" s="218">
        <v>36</v>
      </c>
      <c r="B50" s="125" t="s">
        <v>165</v>
      </c>
      <c r="C50" s="125" t="s">
        <v>86</v>
      </c>
      <c r="D50" s="86">
        <f t="shared" si="7"/>
        <v>4</v>
      </c>
      <c r="E50" s="24">
        <f t="shared" si="8"/>
        <v>4</v>
      </c>
      <c r="F50" s="120"/>
      <c r="G50" s="121"/>
      <c r="H50" s="121"/>
      <c r="I50" s="121"/>
      <c r="J50" s="122"/>
      <c r="K50" s="120"/>
      <c r="L50" s="121"/>
      <c r="M50" s="121"/>
      <c r="N50" s="121"/>
      <c r="O50" s="122"/>
      <c r="P50" s="120"/>
      <c r="Q50" s="121"/>
      <c r="R50" s="121"/>
      <c r="S50" s="121"/>
      <c r="T50" s="122"/>
      <c r="U50" s="120"/>
      <c r="V50" s="121"/>
      <c r="W50" s="121"/>
      <c r="X50" s="121"/>
      <c r="Y50" s="122"/>
      <c r="Z50" s="120">
        <v>2</v>
      </c>
      <c r="AA50" s="121">
        <v>1</v>
      </c>
      <c r="AB50" s="121">
        <v>1</v>
      </c>
      <c r="AC50" s="121" t="s">
        <v>41</v>
      </c>
      <c r="AD50" s="122">
        <v>4</v>
      </c>
      <c r="AE50" s="120"/>
      <c r="AF50" s="121"/>
      <c r="AG50" s="121"/>
      <c r="AH50" s="121"/>
      <c r="AI50" s="122"/>
      <c r="AJ50" s="126"/>
      <c r="AK50" s="127"/>
      <c r="AL50" s="127"/>
      <c r="AM50" s="127"/>
      <c r="AN50" s="302"/>
      <c r="AO50" s="173">
        <v>4</v>
      </c>
      <c r="AP50" s="161"/>
    </row>
    <row r="51" spans="1:42" s="4" customFormat="1" ht="12.75">
      <c r="A51" s="218">
        <v>37</v>
      </c>
      <c r="B51" s="125" t="s">
        <v>152</v>
      </c>
      <c r="C51" s="125" t="s">
        <v>87</v>
      </c>
      <c r="D51" s="86">
        <f t="shared" si="7"/>
        <v>2</v>
      </c>
      <c r="E51" s="24">
        <f t="shared" si="8"/>
        <v>3</v>
      </c>
      <c r="F51" s="120"/>
      <c r="G51" s="121"/>
      <c r="H51" s="121"/>
      <c r="I51" s="121"/>
      <c r="J51" s="122"/>
      <c r="K51" s="120">
        <v>1</v>
      </c>
      <c r="L51" s="121">
        <v>0</v>
      </c>
      <c r="M51" s="121">
        <v>1</v>
      </c>
      <c r="N51" s="121" t="s">
        <v>30</v>
      </c>
      <c r="O51" s="122">
        <v>3</v>
      </c>
      <c r="P51" s="120"/>
      <c r="Q51" s="121"/>
      <c r="R51" s="121"/>
      <c r="S51" s="121"/>
      <c r="T51" s="122"/>
      <c r="U51" s="120"/>
      <c r="V51" s="121"/>
      <c r="W51" s="121"/>
      <c r="X51" s="121"/>
      <c r="Y51" s="122"/>
      <c r="Z51" s="120"/>
      <c r="AA51" s="121"/>
      <c r="AB51" s="121"/>
      <c r="AC51" s="121"/>
      <c r="AD51" s="122"/>
      <c r="AE51" s="120"/>
      <c r="AF51" s="121"/>
      <c r="AG51" s="121"/>
      <c r="AH51" s="121"/>
      <c r="AI51" s="122"/>
      <c r="AJ51" s="126"/>
      <c r="AK51" s="127"/>
      <c r="AL51" s="127"/>
      <c r="AM51" s="127"/>
      <c r="AN51" s="302"/>
      <c r="AO51" s="173">
        <v>13</v>
      </c>
      <c r="AP51" s="161"/>
    </row>
    <row r="52" spans="1:42" s="4" customFormat="1" ht="12.75">
      <c r="A52" s="218">
        <v>38</v>
      </c>
      <c r="B52" s="125" t="s">
        <v>88</v>
      </c>
      <c r="C52" s="125" t="s">
        <v>89</v>
      </c>
      <c r="D52" s="86">
        <f t="shared" si="7"/>
        <v>4</v>
      </c>
      <c r="E52" s="24">
        <f t="shared" si="8"/>
        <v>4</v>
      </c>
      <c r="F52" s="120"/>
      <c r="G52" s="121"/>
      <c r="H52" s="121"/>
      <c r="I52" s="121"/>
      <c r="J52" s="122"/>
      <c r="K52" s="120"/>
      <c r="L52" s="121"/>
      <c r="M52" s="121"/>
      <c r="N52" s="121"/>
      <c r="O52" s="122"/>
      <c r="P52" s="120">
        <v>2</v>
      </c>
      <c r="Q52" s="121">
        <v>0</v>
      </c>
      <c r="R52" s="121">
        <v>2</v>
      </c>
      <c r="S52" s="121" t="s">
        <v>30</v>
      </c>
      <c r="T52" s="122">
        <v>4</v>
      </c>
      <c r="U52" s="120"/>
      <c r="V52" s="121"/>
      <c r="W52" s="121"/>
      <c r="X52" s="121"/>
      <c r="Y52" s="122"/>
      <c r="Z52" s="120"/>
      <c r="AA52" s="121"/>
      <c r="AB52" s="121"/>
      <c r="AC52" s="121"/>
      <c r="AD52" s="122"/>
      <c r="AE52" s="120"/>
      <c r="AF52" s="121"/>
      <c r="AG52" s="121"/>
      <c r="AH52" s="121"/>
      <c r="AI52" s="122"/>
      <c r="AJ52" s="126"/>
      <c r="AK52" s="127"/>
      <c r="AL52" s="127"/>
      <c r="AM52" s="127"/>
      <c r="AN52" s="302"/>
      <c r="AO52" s="173">
        <v>37</v>
      </c>
      <c r="AP52" s="161"/>
    </row>
    <row r="53" spans="1:42" s="4" customFormat="1" ht="12.75">
      <c r="A53" s="218">
        <v>39</v>
      </c>
      <c r="B53" s="125" t="s">
        <v>90</v>
      </c>
      <c r="C53" s="125" t="s">
        <v>91</v>
      </c>
      <c r="D53" s="86">
        <f t="shared" si="7"/>
        <v>4</v>
      </c>
      <c r="E53" s="24">
        <f t="shared" si="8"/>
        <v>4</v>
      </c>
      <c r="F53" s="120"/>
      <c r="G53" s="121"/>
      <c r="H53" s="121"/>
      <c r="I53" s="121"/>
      <c r="J53" s="122"/>
      <c r="K53" s="120"/>
      <c r="L53" s="121"/>
      <c r="M53" s="121"/>
      <c r="N53" s="121"/>
      <c r="O53" s="122"/>
      <c r="P53" s="120">
        <v>2</v>
      </c>
      <c r="Q53" s="121">
        <v>1</v>
      </c>
      <c r="R53" s="121">
        <v>1</v>
      </c>
      <c r="S53" s="121" t="s">
        <v>41</v>
      </c>
      <c r="T53" s="122">
        <v>4</v>
      </c>
      <c r="U53" s="120"/>
      <c r="V53" s="121"/>
      <c r="W53" s="121"/>
      <c r="X53" s="121"/>
      <c r="Y53" s="122"/>
      <c r="Z53" s="120"/>
      <c r="AA53" s="121"/>
      <c r="AB53" s="121"/>
      <c r="AC53" s="121"/>
      <c r="AD53" s="122"/>
      <c r="AE53" s="120"/>
      <c r="AF53" s="121"/>
      <c r="AG53" s="121"/>
      <c r="AH53" s="121"/>
      <c r="AI53" s="122"/>
      <c r="AJ53" s="126"/>
      <c r="AK53" s="127"/>
      <c r="AL53" s="127"/>
      <c r="AM53" s="127"/>
      <c r="AN53" s="302"/>
      <c r="AO53" s="173">
        <v>11</v>
      </c>
      <c r="AP53" s="161" t="s">
        <v>160</v>
      </c>
    </row>
    <row r="54" spans="1:42" ht="12.75">
      <c r="A54" s="215">
        <v>40</v>
      </c>
      <c r="B54" s="110" t="s">
        <v>92</v>
      </c>
      <c r="C54" s="371" t="s">
        <v>93</v>
      </c>
      <c r="D54" s="86">
        <f t="shared" si="7"/>
        <v>2</v>
      </c>
      <c r="E54" s="24">
        <f t="shared" si="8"/>
        <v>3</v>
      </c>
      <c r="F54" s="70"/>
      <c r="G54" s="69"/>
      <c r="H54" s="69"/>
      <c r="I54" s="69"/>
      <c r="J54" s="76"/>
      <c r="K54" s="70"/>
      <c r="L54" s="69"/>
      <c r="M54" s="69"/>
      <c r="N54" s="69"/>
      <c r="O54" s="76"/>
      <c r="P54" s="70"/>
      <c r="Q54" s="69"/>
      <c r="R54" s="69"/>
      <c r="S54" s="69"/>
      <c r="T54" s="76"/>
      <c r="U54" s="70"/>
      <c r="V54" s="69"/>
      <c r="W54" s="69"/>
      <c r="X54" s="69"/>
      <c r="Y54" s="76"/>
      <c r="Z54" s="70">
        <v>1</v>
      </c>
      <c r="AA54" s="69">
        <v>0</v>
      </c>
      <c r="AB54" s="69">
        <v>1</v>
      </c>
      <c r="AC54" s="69" t="s">
        <v>30</v>
      </c>
      <c r="AD54" s="76">
        <v>3</v>
      </c>
      <c r="AE54" s="70"/>
      <c r="AF54" s="69"/>
      <c r="AG54" s="69"/>
      <c r="AH54" s="69"/>
      <c r="AI54" s="76"/>
      <c r="AJ54" s="28"/>
      <c r="AK54" s="27"/>
      <c r="AL54" s="27"/>
      <c r="AM54" s="27"/>
      <c r="AN54" s="301"/>
      <c r="AO54" s="172">
        <v>39</v>
      </c>
      <c r="AP54" s="160"/>
    </row>
    <row r="55" spans="1:42" ht="12.75">
      <c r="A55" s="215">
        <v>41</v>
      </c>
      <c r="B55" s="109" t="s">
        <v>94</v>
      </c>
      <c r="C55" s="125" t="s">
        <v>95</v>
      </c>
      <c r="D55" s="86">
        <f t="shared" si="7"/>
        <v>2</v>
      </c>
      <c r="E55" s="24">
        <f t="shared" si="8"/>
        <v>3</v>
      </c>
      <c r="F55" s="65"/>
      <c r="G55" s="66"/>
      <c r="H55" s="66"/>
      <c r="I55" s="66"/>
      <c r="J55" s="67"/>
      <c r="K55" s="65"/>
      <c r="L55" s="66"/>
      <c r="M55" s="66"/>
      <c r="N55" s="66"/>
      <c r="O55" s="67"/>
      <c r="P55" s="65"/>
      <c r="Q55" s="66"/>
      <c r="R55" s="66"/>
      <c r="S55" s="66"/>
      <c r="T55" s="67"/>
      <c r="U55" s="65"/>
      <c r="V55" s="66"/>
      <c r="W55" s="66"/>
      <c r="X55" s="66"/>
      <c r="Y55" s="67"/>
      <c r="Z55" s="65"/>
      <c r="AA55" s="66"/>
      <c r="AB55" s="66"/>
      <c r="AC55" s="66"/>
      <c r="AD55" s="67"/>
      <c r="AE55" s="65">
        <v>1</v>
      </c>
      <c r="AF55" s="66">
        <v>0</v>
      </c>
      <c r="AG55" s="66">
        <v>1</v>
      </c>
      <c r="AH55" s="66" t="s">
        <v>30</v>
      </c>
      <c r="AI55" s="67">
        <v>3</v>
      </c>
      <c r="AJ55" s="28"/>
      <c r="AK55" s="27"/>
      <c r="AL55" s="27"/>
      <c r="AM55" s="27"/>
      <c r="AN55" s="301"/>
      <c r="AO55" s="172">
        <v>40</v>
      </c>
      <c r="AP55" s="160"/>
    </row>
    <row r="56" spans="1:42" ht="12.75">
      <c r="A56" s="215">
        <v>42</v>
      </c>
      <c r="B56" s="109" t="s">
        <v>171</v>
      </c>
      <c r="C56" s="125" t="s">
        <v>96</v>
      </c>
      <c r="D56" s="86">
        <f t="shared" si="7"/>
        <v>2</v>
      </c>
      <c r="E56" s="24">
        <f t="shared" si="8"/>
        <v>3</v>
      </c>
      <c r="F56" s="65"/>
      <c r="G56" s="66"/>
      <c r="H56" s="66"/>
      <c r="I56" s="66"/>
      <c r="J56" s="67"/>
      <c r="K56" s="65"/>
      <c r="L56" s="66"/>
      <c r="M56" s="66"/>
      <c r="N56" s="66"/>
      <c r="O56" s="67"/>
      <c r="P56" s="65"/>
      <c r="Q56" s="66"/>
      <c r="R56" s="66"/>
      <c r="S56" s="66"/>
      <c r="T56" s="67"/>
      <c r="U56" s="65"/>
      <c r="V56" s="66"/>
      <c r="W56" s="66"/>
      <c r="X56" s="66"/>
      <c r="Y56" s="67"/>
      <c r="Z56" s="65"/>
      <c r="AA56" s="66"/>
      <c r="AB56" s="66"/>
      <c r="AC56" s="66"/>
      <c r="AD56" s="67"/>
      <c r="AE56" s="65"/>
      <c r="AF56" s="66"/>
      <c r="AG56" s="66"/>
      <c r="AH56" s="66"/>
      <c r="AI56" s="67"/>
      <c r="AJ56" s="28">
        <v>2</v>
      </c>
      <c r="AK56" s="27">
        <v>0</v>
      </c>
      <c r="AL56" s="27">
        <v>0</v>
      </c>
      <c r="AM56" s="27" t="s">
        <v>30</v>
      </c>
      <c r="AN56" s="301">
        <v>3</v>
      </c>
      <c r="AO56" s="172">
        <v>9</v>
      </c>
      <c r="AP56" s="160"/>
    </row>
    <row r="57" spans="1:44" s="4" customFormat="1" ht="17.25" customHeight="1">
      <c r="A57" s="218">
        <v>43</v>
      </c>
      <c r="B57" s="109" t="s">
        <v>178</v>
      </c>
      <c r="C57" s="372" t="s">
        <v>177</v>
      </c>
      <c r="D57" s="86">
        <f t="shared" si="7"/>
        <v>2</v>
      </c>
      <c r="E57" s="24">
        <f t="shared" si="8"/>
        <v>2</v>
      </c>
      <c r="F57" s="120"/>
      <c r="G57" s="121"/>
      <c r="H57" s="121"/>
      <c r="I57" s="121"/>
      <c r="J57" s="122"/>
      <c r="K57" s="120"/>
      <c r="L57" s="121"/>
      <c r="M57" s="121"/>
      <c r="N57" s="121"/>
      <c r="O57" s="122"/>
      <c r="P57" s="120"/>
      <c r="Q57" s="121"/>
      <c r="R57" s="121"/>
      <c r="S57" s="121"/>
      <c r="T57" s="122"/>
      <c r="U57" s="120"/>
      <c r="V57" s="121"/>
      <c r="W57" s="121"/>
      <c r="X57" s="121"/>
      <c r="Y57" s="122"/>
      <c r="Z57" s="120"/>
      <c r="AA57" s="121"/>
      <c r="AB57" s="121"/>
      <c r="AC57" s="121"/>
      <c r="AD57" s="122"/>
      <c r="AE57" s="120">
        <v>2</v>
      </c>
      <c r="AF57" s="121">
        <v>0</v>
      </c>
      <c r="AG57" s="121">
        <v>0</v>
      </c>
      <c r="AH57" s="121" t="s">
        <v>30</v>
      </c>
      <c r="AI57" s="122">
        <v>2</v>
      </c>
      <c r="AJ57" s="126"/>
      <c r="AK57" s="127"/>
      <c r="AL57" s="127"/>
      <c r="AM57" s="128"/>
      <c r="AN57" s="302"/>
      <c r="AO57" s="206">
        <v>17</v>
      </c>
      <c r="AP57" s="205"/>
      <c r="AQ57" s="170"/>
      <c r="AR57" s="170"/>
    </row>
    <row r="58" spans="1:44" s="4" customFormat="1" ht="12.75">
      <c r="A58" s="218">
        <v>44</v>
      </c>
      <c r="B58" s="136"/>
      <c r="C58" s="247" t="s">
        <v>184</v>
      </c>
      <c r="D58" s="86">
        <f t="shared" si="7"/>
        <v>3</v>
      </c>
      <c r="E58" s="24">
        <f t="shared" si="8"/>
        <v>3</v>
      </c>
      <c r="F58" s="120"/>
      <c r="G58" s="121"/>
      <c r="H58" s="121"/>
      <c r="I58" s="121"/>
      <c r="J58" s="122"/>
      <c r="K58" s="120"/>
      <c r="L58" s="121"/>
      <c r="M58" s="121"/>
      <c r="N58" s="121"/>
      <c r="O58" s="122"/>
      <c r="P58" s="120"/>
      <c r="Q58" s="121"/>
      <c r="R58" s="121"/>
      <c r="S58" s="121"/>
      <c r="T58" s="122"/>
      <c r="U58" s="120"/>
      <c r="V58" s="121"/>
      <c r="W58" s="121"/>
      <c r="X58" s="121"/>
      <c r="Y58" s="122"/>
      <c r="Z58" s="120"/>
      <c r="AA58" s="121"/>
      <c r="AB58" s="121"/>
      <c r="AC58" s="121"/>
      <c r="AD58" s="122"/>
      <c r="AE58" s="120">
        <v>2</v>
      </c>
      <c r="AF58" s="121">
        <v>1</v>
      </c>
      <c r="AG58" s="121">
        <v>0</v>
      </c>
      <c r="AH58" s="121" t="s">
        <v>30</v>
      </c>
      <c r="AI58" s="122">
        <v>3</v>
      </c>
      <c r="AJ58" s="126"/>
      <c r="AK58" s="127"/>
      <c r="AL58" s="127"/>
      <c r="AM58" s="128"/>
      <c r="AN58" s="302"/>
      <c r="AO58" s="206"/>
      <c r="AP58" s="205"/>
      <c r="AQ58" s="170"/>
      <c r="AR58" s="170"/>
    </row>
    <row r="59" spans="1:42" s="4" customFormat="1" ht="12.75">
      <c r="A59" s="214"/>
      <c r="B59" s="209" t="s">
        <v>186</v>
      </c>
      <c r="C59" s="370" t="s">
        <v>185</v>
      </c>
      <c r="D59" s="187"/>
      <c r="E59" s="187"/>
      <c r="F59" s="148"/>
      <c r="G59" s="149"/>
      <c r="H59" s="234"/>
      <c r="I59" s="235"/>
      <c r="J59" s="150"/>
      <c r="K59" s="65"/>
      <c r="L59" s="66"/>
      <c r="M59" s="236"/>
      <c r="N59" s="207"/>
      <c r="O59" s="67"/>
      <c r="P59" s="65"/>
      <c r="Q59" s="66"/>
      <c r="R59" s="236"/>
      <c r="S59" s="207"/>
      <c r="T59" s="67"/>
      <c r="U59" s="65"/>
      <c r="V59" s="66"/>
      <c r="W59" s="236"/>
      <c r="X59" s="207"/>
      <c r="Y59" s="67"/>
      <c r="Z59" s="65"/>
      <c r="AA59" s="66"/>
      <c r="AB59" s="236"/>
      <c r="AC59" s="207"/>
      <c r="AD59" s="67"/>
      <c r="AE59" s="65"/>
      <c r="AF59" s="66"/>
      <c r="AG59" s="236"/>
      <c r="AH59" s="207"/>
      <c r="AI59" s="67"/>
      <c r="AJ59" s="65"/>
      <c r="AK59" s="66"/>
      <c r="AL59" s="236"/>
      <c r="AM59" s="207"/>
      <c r="AN59" s="67"/>
      <c r="AO59" s="173">
        <v>33</v>
      </c>
      <c r="AP59" s="161"/>
    </row>
    <row r="60" spans="1:42" s="4" customFormat="1" ht="12.75">
      <c r="A60" s="223"/>
      <c r="B60" s="350" t="s">
        <v>187</v>
      </c>
      <c r="C60" s="369" t="s">
        <v>188</v>
      </c>
      <c r="D60" s="336"/>
      <c r="E60" s="337"/>
      <c r="F60" s="338"/>
      <c r="G60" s="339"/>
      <c r="H60" s="340"/>
      <c r="I60" s="341"/>
      <c r="J60" s="342"/>
      <c r="K60" s="343"/>
      <c r="L60" s="344"/>
      <c r="M60" s="345"/>
      <c r="N60" s="346"/>
      <c r="O60" s="347"/>
      <c r="P60" s="343"/>
      <c r="Q60" s="344"/>
      <c r="R60" s="345"/>
      <c r="S60" s="346"/>
      <c r="T60" s="347"/>
      <c r="U60" s="343"/>
      <c r="V60" s="344"/>
      <c r="W60" s="345"/>
      <c r="X60" s="346"/>
      <c r="Y60" s="347"/>
      <c r="Z60" s="343"/>
      <c r="AA60" s="344"/>
      <c r="AB60" s="345"/>
      <c r="AC60" s="346"/>
      <c r="AD60" s="347"/>
      <c r="AE60" s="343"/>
      <c r="AF60" s="344"/>
      <c r="AG60" s="345"/>
      <c r="AH60" s="346"/>
      <c r="AI60" s="347"/>
      <c r="AJ60" s="343"/>
      <c r="AK60" s="344"/>
      <c r="AL60" s="345"/>
      <c r="AM60" s="346"/>
      <c r="AN60" s="347"/>
      <c r="AO60" s="348">
        <v>11</v>
      </c>
      <c r="AP60" s="349"/>
    </row>
    <row r="61" spans="1:42" s="4" customFormat="1" ht="25.5" customHeight="1">
      <c r="A61" s="351"/>
      <c r="B61" s="111"/>
      <c r="C61" s="373"/>
      <c r="D61" s="335"/>
      <c r="E61" s="335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39"/>
      <c r="AK61" s="39"/>
      <c r="AL61" s="39"/>
      <c r="AM61" s="39"/>
      <c r="AN61" s="304"/>
      <c r="AO61" s="166"/>
      <c r="AP61" s="166"/>
    </row>
    <row r="62" spans="1:42" s="112" customFormat="1" ht="12.75">
      <c r="A62" s="219"/>
      <c r="B62" s="111"/>
      <c r="C62" s="374"/>
      <c r="D62" s="177"/>
      <c r="E62" s="188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39"/>
      <c r="AK62" s="39"/>
      <c r="AL62" s="39"/>
      <c r="AM62" s="39"/>
      <c r="AN62" s="304"/>
      <c r="AO62" s="164"/>
      <c r="AP62" s="164"/>
    </row>
    <row r="63" spans="1:42" s="112" customFormat="1" ht="12.75">
      <c r="A63" s="219"/>
      <c r="B63" s="111"/>
      <c r="C63" s="374"/>
      <c r="D63" s="177"/>
      <c r="E63" s="188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39"/>
      <c r="AK63" s="39"/>
      <c r="AL63" s="39"/>
      <c r="AM63" s="39"/>
      <c r="AN63" s="304"/>
      <c r="AO63" s="164"/>
      <c r="AP63" s="164"/>
    </row>
    <row r="64" spans="1:42" s="112" customFormat="1" ht="12.75">
      <c r="A64" s="219"/>
      <c r="B64" s="111"/>
      <c r="C64" s="374"/>
      <c r="D64" s="177"/>
      <c r="E64" s="188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39"/>
      <c r="AK64" s="39"/>
      <c r="AL64" s="39"/>
      <c r="AM64" s="39"/>
      <c r="AN64" s="304"/>
      <c r="AO64" s="164"/>
      <c r="AP64" s="164"/>
    </row>
    <row r="65" spans="4:40" ht="12.75">
      <c r="D65" s="177"/>
      <c r="E65" s="188"/>
      <c r="F65" s="39"/>
      <c r="G65" s="39"/>
      <c r="H65" s="39"/>
      <c r="I65" s="39"/>
      <c r="J65" s="304"/>
      <c r="K65" s="39"/>
      <c r="L65" s="39"/>
      <c r="M65" s="39"/>
      <c r="N65" s="39"/>
      <c r="O65" s="304"/>
      <c r="P65" s="39"/>
      <c r="Q65" s="39"/>
      <c r="R65" s="39"/>
      <c r="S65" s="39"/>
      <c r="T65" s="304"/>
      <c r="U65" s="39"/>
      <c r="V65" s="39"/>
      <c r="W65" s="39"/>
      <c r="X65" s="39"/>
      <c r="Y65" s="304"/>
      <c r="Z65" s="39"/>
      <c r="AA65" s="39"/>
      <c r="AB65" s="39"/>
      <c r="AC65" s="39"/>
      <c r="AD65" s="304"/>
      <c r="AE65" s="39"/>
      <c r="AF65" s="39"/>
      <c r="AG65" s="39"/>
      <c r="AH65" s="39"/>
      <c r="AI65" s="304"/>
      <c r="AJ65" s="39"/>
      <c r="AK65" s="39"/>
      <c r="AL65" s="39"/>
      <c r="AM65" s="39"/>
      <c r="AN65" s="304"/>
    </row>
    <row r="66" spans="2:40" ht="13.5" thickBot="1">
      <c r="B66" s="264" t="s">
        <v>218</v>
      </c>
      <c r="C66" s="278"/>
      <c r="D66" s="177"/>
      <c r="E66" s="188"/>
      <c r="F66" s="39"/>
      <c r="G66" s="39"/>
      <c r="H66" s="39"/>
      <c r="I66" s="39"/>
      <c r="J66" s="304"/>
      <c r="K66" s="39"/>
      <c r="L66" s="39"/>
      <c r="M66" s="39"/>
      <c r="N66" s="39"/>
      <c r="O66" s="304"/>
      <c r="P66" s="39"/>
      <c r="Q66" s="39"/>
      <c r="R66" s="39"/>
      <c r="S66" s="39"/>
      <c r="T66" s="304"/>
      <c r="U66" s="39"/>
      <c r="V66" s="39"/>
      <c r="W66" s="39"/>
      <c r="X66" s="39"/>
      <c r="Y66" s="304"/>
      <c r="Z66" s="39"/>
      <c r="AA66" s="39"/>
      <c r="AB66" s="39"/>
      <c r="AC66" s="39"/>
      <c r="AD66" s="304"/>
      <c r="AE66" s="39"/>
      <c r="AF66" s="39"/>
      <c r="AG66" s="39"/>
      <c r="AH66" s="39"/>
      <c r="AI66" s="304"/>
      <c r="AJ66" s="39"/>
      <c r="AK66" s="39"/>
      <c r="AL66" s="39"/>
      <c r="AM66" s="39"/>
      <c r="AN66" s="304"/>
    </row>
    <row r="67" spans="1:42" ht="13.5" thickBot="1">
      <c r="A67" s="430" t="s">
        <v>21</v>
      </c>
      <c r="B67" s="455"/>
      <c r="C67" s="470"/>
      <c r="D67" s="40">
        <f>SUM(D68:D86)</f>
        <v>44</v>
      </c>
      <c r="E67" s="40">
        <f>SUM(E68:E86)</f>
        <v>63</v>
      </c>
      <c r="F67" s="30">
        <f>SUM(F68:F86)</f>
        <v>0</v>
      </c>
      <c r="G67" s="30">
        <f>SUM(G68:G86)</f>
        <v>0</v>
      </c>
      <c r="H67" s="30">
        <f>SUM(H68:H86)</f>
        <v>0</v>
      </c>
      <c r="I67" s="30"/>
      <c r="J67" s="30">
        <f>SUM(J68:J86)</f>
        <v>0</v>
      </c>
      <c r="K67" s="30">
        <f>SUM(K68:K86)</f>
        <v>0</v>
      </c>
      <c r="L67" s="30">
        <f>SUM(L68:L86)</f>
        <v>0</v>
      </c>
      <c r="M67" s="30">
        <f>SUM(M68:M86)</f>
        <v>0</v>
      </c>
      <c r="N67" s="30"/>
      <c r="O67" s="30">
        <f>SUM(O68:O86)</f>
        <v>0</v>
      </c>
      <c r="P67" s="30">
        <f>SUM(P68:P86)</f>
        <v>0</v>
      </c>
      <c r="Q67" s="30">
        <f>SUM(Q68:Q86)</f>
        <v>0</v>
      </c>
      <c r="R67" s="30">
        <f>SUM(R68:R86)</f>
        <v>0</v>
      </c>
      <c r="S67" s="30"/>
      <c r="T67" s="30">
        <f>SUM(T68:T86)</f>
        <v>0</v>
      </c>
      <c r="U67" s="30">
        <f>SUM(U68:U86)</f>
        <v>7</v>
      </c>
      <c r="V67" s="30">
        <f>SUM(V68:V86)</f>
        <v>1</v>
      </c>
      <c r="W67" s="30">
        <f>SUM(W68:W86)</f>
        <v>3</v>
      </c>
      <c r="X67" s="30"/>
      <c r="Y67" s="30">
        <f>SUM(Y68:Y86)</f>
        <v>12</v>
      </c>
      <c r="Z67" s="30">
        <f>SUM(Z68:Z86)</f>
        <v>5</v>
      </c>
      <c r="AA67" s="30">
        <f>SUM(AA68:AA86)</f>
        <v>3</v>
      </c>
      <c r="AB67" s="30">
        <f>SUM(AB68:AB86)</f>
        <v>2</v>
      </c>
      <c r="AC67" s="30"/>
      <c r="AD67" s="30">
        <f>SUM(AD68:AD86)</f>
        <v>10</v>
      </c>
      <c r="AE67" s="30">
        <f>SUM(AE68:AE86)</f>
        <v>7</v>
      </c>
      <c r="AF67" s="30">
        <f>SUM(AF68:AF86)</f>
        <v>3</v>
      </c>
      <c r="AG67" s="30">
        <f>SUM(AG68:AG86)</f>
        <v>5</v>
      </c>
      <c r="AH67" s="30"/>
      <c r="AI67" s="30">
        <f>SUM(AI68:AI86)</f>
        <v>16</v>
      </c>
      <c r="AJ67" s="30">
        <f>SUM(AJ68:AJ86)</f>
        <v>1</v>
      </c>
      <c r="AK67" s="30">
        <f>SUM(AK68:AK86)</f>
        <v>1</v>
      </c>
      <c r="AL67" s="30">
        <f>SUM(AL68:AL86)</f>
        <v>6</v>
      </c>
      <c r="AM67" s="30"/>
      <c r="AN67" s="145">
        <f>SUM(AN68:AN86)</f>
        <v>25</v>
      </c>
      <c r="AO67" s="463" t="s">
        <v>168</v>
      </c>
      <c r="AP67" s="464"/>
    </row>
    <row r="68" spans="1:42" s="360" customFormat="1" ht="27" customHeight="1">
      <c r="A68" s="215">
        <v>45</v>
      </c>
      <c r="B68" s="266" t="s">
        <v>97</v>
      </c>
      <c r="C68" s="288" t="s">
        <v>98</v>
      </c>
      <c r="D68" s="87">
        <f aca="true" t="shared" si="9" ref="D68:D86">SUM(F68,G68,H68,K68,L68,M68,P68,Q68,R68,U68,V68,W68,Z68,AA68,AB68,AE68,AF68,AG68,AJ68,AK68,AL68)</f>
        <v>4</v>
      </c>
      <c r="E68" s="85">
        <f aca="true" t="shared" si="10" ref="E68:E81">SUM(J68,O68,T68,Y68,AD68,AI68,AN68)</f>
        <v>3</v>
      </c>
      <c r="F68" s="65"/>
      <c r="G68" s="66"/>
      <c r="H68" s="66"/>
      <c r="I68" s="66"/>
      <c r="J68" s="67"/>
      <c r="K68" s="65"/>
      <c r="L68" s="66"/>
      <c r="M68" s="66"/>
      <c r="N68" s="66"/>
      <c r="O68" s="67"/>
      <c r="P68" s="65"/>
      <c r="Q68" s="66"/>
      <c r="R68" s="66"/>
      <c r="S68" s="66"/>
      <c r="T68" s="67"/>
      <c r="U68" s="65">
        <v>2</v>
      </c>
      <c r="V68" s="66">
        <v>1</v>
      </c>
      <c r="W68" s="66">
        <v>1</v>
      </c>
      <c r="X68" s="66" t="s">
        <v>41</v>
      </c>
      <c r="Y68" s="67">
        <v>3</v>
      </c>
      <c r="Z68" s="65"/>
      <c r="AA68" s="66"/>
      <c r="AB68" s="66"/>
      <c r="AC68" s="66"/>
      <c r="AD68" s="67"/>
      <c r="AE68" s="65"/>
      <c r="AF68" s="66"/>
      <c r="AG68" s="66"/>
      <c r="AH68" s="66"/>
      <c r="AI68" s="67"/>
      <c r="AJ68" s="65"/>
      <c r="AK68" s="66"/>
      <c r="AL68" s="66"/>
      <c r="AM68" s="66"/>
      <c r="AN68" s="168"/>
      <c r="AO68" s="171">
        <v>8</v>
      </c>
      <c r="AP68" s="159"/>
    </row>
    <row r="69" spans="1:42" s="360" customFormat="1" ht="25.5" customHeight="1">
      <c r="A69" s="215">
        <v>46</v>
      </c>
      <c r="B69" s="263" t="s">
        <v>99</v>
      </c>
      <c r="C69" s="267" t="s">
        <v>100</v>
      </c>
      <c r="D69" s="87">
        <f t="shared" si="9"/>
        <v>5</v>
      </c>
      <c r="E69" s="86">
        <f t="shared" si="10"/>
        <v>4</v>
      </c>
      <c r="F69" s="65"/>
      <c r="G69" s="66"/>
      <c r="H69" s="66"/>
      <c r="I69" s="66"/>
      <c r="J69" s="67"/>
      <c r="K69" s="65"/>
      <c r="L69" s="66"/>
      <c r="M69" s="66"/>
      <c r="N69" s="66"/>
      <c r="O69" s="67"/>
      <c r="P69" s="65"/>
      <c r="Q69" s="66"/>
      <c r="R69" s="66"/>
      <c r="S69" s="66"/>
      <c r="T69" s="67"/>
      <c r="U69" s="65"/>
      <c r="V69" s="66"/>
      <c r="W69" s="66"/>
      <c r="X69" s="66"/>
      <c r="Y69" s="67"/>
      <c r="Z69" s="65">
        <v>2</v>
      </c>
      <c r="AA69" s="66">
        <v>2</v>
      </c>
      <c r="AB69" s="66">
        <v>1</v>
      </c>
      <c r="AC69" s="66" t="s">
        <v>41</v>
      </c>
      <c r="AD69" s="67">
        <v>4</v>
      </c>
      <c r="AE69" s="65"/>
      <c r="AF69" s="66"/>
      <c r="AG69" s="66"/>
      <c r="AH69" s="66"/>
      <c r="AI69" s="67"/>
      <c r="AJ69" s="65"/>
      <c r="AK69" s="66"/>
      <c r="AL69" s="66"/>
      <c r="AM69" s="66"/>
      <c r="AN69" s="67"/>
      <c r="AO69" s="172">
        <v>45</v>
      </c>
      <c r="AP69" s="160"/>
    </row>
    <row r="70" spans="1:42" s="360" customFormat="1" ht="27" customHeight="1">
      <c r="A70" s="215">
        <v>47</v>
      </c>
      <c r="B70" s="268" t="s">
        <v>101</v>
      </c>
      <c r="C70" s="269" t="s">
        <v>102</v>
      </c>
      <c r="D70" s="87">
        <f t="shared" si="9"/>
        <v>5</v>
      </c>
      <c r="E70" s="86">
        <f t="shared" si="10"/>
        <v>4</v>
      </c>
      <c r="F70" s="65"/>
      <c r="G70" s="66"/>
      <c r="H70" s="66"/>
      <c r="I70" s="66"/>
      <c r="J70" s="67"/>
      <c r="K70" s="65"/>
      <c r="L70" s="66"/>
      <c r="M70" s="66"/>
      <c r="N70" s="66"/>
      <c r="O70" s="67"/>
      <c r="P70" s="65"/>
      <c r="Q70" s="66"/>
      <c r="R70" s="66"/>
      <c r="S70" s="66"/>
      <c r="T70" s="67"/>
      <c r="U70" s="65"/>
      <c r="V70" s="66"/>
      <c r="W70" s="66"/>
      <c r="X70" s="66"/>
      <c r="Y70" s="67"/>
      <c r="Z70" s="65"/>
      <c r="AA70" s="66"/>
      <c r="AB70" s="66"/>
      <c r="AC70" s="66"/>
      <c r="AD70" s="67"/>
      <c r="AE70" s="65">
        <v>2</v>
      </c>
      <c r="AF70" s="66">
        <v>2</v>
      </c>
      <c r="AG70" s="66">
        <v>1</v>
      </c>
      <c r="AH70" s="66" t="s">
        <v>41</v>
      </c>
      <c r="AI70" s="67">
        <v>4</v>
      </c>
      <c r="AJ70" s="65"/>
      <c r="AK70" s="66"/>
      <c r="AL70" s="66"/>
      <c r="AM70" s="66"/>
      <c r="AN70" s="67"/>
      <c r="AO70" s="172">
        <v>46</v>
      </c>
      <c r="AP70" s="160"/>
    </row>
    <row r="71" spans="1:42" s="360" customFormat="1" ht="12.75">
      <c r="A71" s="215">
        <v>48</v>
      </c>
      <c r="B71" s="263" t="s">
        <v>103</v>
      </c>
      <c r="C71" s="268" t="s">
        <v>104</v>
      </c>
      <c r="D71" s="87">
        <f t="shared" si="9"/>
        <v>3</v>
      </c>
      <c r="E71" s="86">
        <f t="shared" si="10"/>
        <v>3</v>
      </c>
      <c r="F71" s="65"/>
      <c r="G71" s="66"/>
      <c r="H71" s="66"/>
      <c r="I71" s="66"/>
      <c r="J71" s="67"/>
      <c r="K71" s="65"/>
      <c r="L71" s="66"/>
      <c r="M71" s="66"/>
      <c r="N71" s="66"/>
      <c r="O71" s="67"/>
      <c r="P71" s="65"/>
      <c r="Q71" s="66"/>
      <c r="R71" s="66"/>
      <c r="S71" s="66"/>
      <c r="T71" s="67"/>
      <c r="U71" s="65"/>
      <c r="V71" s="66"/>
      <c r="W71" s="66"/>
      <c r="X71" s="66"/>
      <c r="Y71" s="67"/>
      <c r="Z71" s="65">
        <v>2</v>
      </c>
      <c r="AA71" s="66">
        <v>0</v>
      </c>
      <c r="AB71" s="66">
        <v>1</v>
      </c>
      <c r="AC71" s="66" t="s">
        <v>41</v>
      </c>
      <c r="AD71" s="67">
        <v>3</v>
      </c>
      <c r="AE71" s="65"/>
      <c r="AF71" s="66"/>
      <c r="AG71" s="66"/>
      <c r="AH71" s="66"/>
      <c r="AI71" s="67"/>
      <c r="AJ71" s="65"/>
      <c r="AK71" s="66"/>
      <c r="AL71" s="66"/>
      <c r="AM71" s="66"/>
      <c r="AN71" s="67"/>
      <c r="AO71" s="172">
        <v>24</v>
      </c>
      <c r="AP71" s="160"/>
    </row>
    <row r="72" spans="1:42" s="360" customFormat="1" ht="12.75">
      <c r="A72" s="215">
        <v>49</v>
      </c>
      <c r="B72" s="263" t="s">
        <v>105</v>
      </c>
      <c r="C72" s="263" t="s">
        <v>106</v>
      </c>
      <c r="D72" s="87">
        <f t="shared" si="9"/>
        <v>3</v>
      </c>
      <c r="E72" s="86">
        <f t="shared" si="10"/>
        <v>3</v>
      </c>
      <c r="F72" s="65"/>
      <c r="G72" s="66"/>
      <c r="H72" s="66"/>
      <c r="I72" s="66"/>
      <c r="J72" s="67"/>
      <c r="K72" s="65"/>
      <c r="L72" s="66"/>
      <c r="M72" s="66"/>
      <c r="N72" s="66"/>
      <c r="O72" s="67"/>
      <c r="P72" s="65"/>
      <c r="Q72" s="66"/>
      <c r="R72" s="66"/>
      <c r="S72" s="66"/>
      <c r="T72" s="67"/>
      <c r="U72" s="65"/>
      <c r="V72" s="66"/>
      <c r="W72" s="66"/>
      <c r="X72" s="66"/>
      <c r="Y72" s="67"/>
      <c r="Z72" s="65"/>
      <c r="AA72" s="66"/>
      <c r="AB72" s="66"/>
      <c r="AC72" s="66"/>
      <c r="AD72" s="67"/>
      <c r="AE72" s="65">
        <v>1</v>
      </c>
      <c r="AF72" s="66">
        <v>1</v>
      </c>
      <c r="AG72" s="66">
        <v>1</v>
      </c>
      <c r="AH72" s="66" t="s">
        <v>41</v>
      </c>
      <c r="AI72" s="67">
        <v>3</v>
      </c>
      <c r="AJ72" s="65"/>
      <c r="AK72" s="66"/>
      <c r="AL72" s="66"/>
      <c r="AM72" s="66"/>
      <c r="AN72" s="67"/>
      <c r="AO72" s="172">
        <v>48</v>
      </c>
      <c r="AP72" s="160"/>
    </row>
    <row r="73" spans="1:42" s="360" customFormat="1" ht="12.75">
      <c r="A73" s="215">
        <v>50</v>
      </c>
      <c r="B73" s="263" t="s">
        <v>107</v>
      </c>
      <c r="C73" s="268" t="s">
        <v>108</v>
      </c>
      <c r="D73" s="87">
        <f t="shared" si="9"/>
        <v>3</v>
      </c>
      <c r="E73" s="86">
        <f t="shared" si="10"/>
        <v>3</v>
      </c>
      <c r="F73" s="65"/>
      <c r="G73" s="66"/>
      <c r="H73" s="66"/>
      <c r="I73" s="66"/>
      <c r="J73" s="67"/>
      <c r="K73" s="65"/>
      <c r="L73" s="66"/>
      <c r="M73" s="66"/>
      <c r="N73" s="66"/>
      <c r="O73" s="67"/>
      <c r="P73" s="65"/>
      <c r="Q73" s="66"/>
      <c r="R73" s="66"/>
      <c r="S73" s="66"/>
      <c r="T73" s="67"/>
      <c r="U73" s="65">
        <v>2</v>
      </c>
      <c r="V73" s="66">
        <v>0</v>
      </c>
      <c r="W73" s="66">
        <v>1</v>
      </c>
      <c r="X73" s="66" t="s">
        <v>41</v>
      </c>
      <c r="Y73" s="67">
        <v>3</v>
      </c>
      <c r="Z73" s="65"/>
      <c r="AA73" s="66"/>
      <c r="AB73" s="66"/>
      <c r="AC73" s="66"/>
      <c r="AD73" s="67"/>
      <c r="AE73" s="65"/>
      <c r="AF73" s="66"/>
      <c r="AG73" s="66"/>
      <c r="AH73" s="66"/>
      <c r="AI73" s="67"/>
      <c r="AJ73" s="65"/>
      <c r="AK73" s="66"/>
      <c r="AL73" s="66"/>
      <c r="AM73" s="66"/>
      <c r="AN73" s="67"/>
      <c r="AO73" s="172">
        <v>24</v>
      </c>
      <c r="AP73" s="160"/>
    </row>
    <row r="74" spans="1:42" s="360" customFormat="1" ht="12.75">
      <c r="A74" s="215">
        <v>51</v>
      </c>
      <c r="B74" s="263" t="s">
        <v>109</v>
      </c>
      <c r="C74" s="270" t="s">
        <v>110</v>
      </c>
      <c r="D74" s="87">
        <f t="shared" si="9"/>
        <v>2</v>
      </c>
      <c r="E74" s="86">
        <f t="shared" si="10"/>
        <v>3</v>
      </c>
      <c r="F74" s="65"/>
      <c r="G74" s="66"/>
      <c r="H74" s="66"/>
      <c r="I74" s="66"/>
      <c r="J74" s="67"/>
      <c r="K74" s="65"/>
      <c r="L74" s="66"/>
      <c r="M74" s="66"/>
      <c r="N74" s="66"/>
      <c r="O74" s="67"/>
      <c r="P74" s="65"/>
      <c r="Q74" s="66"/>
      <c r="R74" s="66"/>
      <c r="S74" s="66"/>
      <c r="T74" s="67"/>
      <c r="U74" s="65">
        <v>1</v>
      </c>
      <c r="V74" s="66">
        <v>0</v>
      </c>
      <c r="W74" s="66">
        <v>1</v>
      </c>
      <c r="X74" s="66" t="s">
        <v>41</v>
      </c>
      <c r="Y74" s="67">
        <v>3</v>
      </c>
      <c r="Z74" s="65"/>
      <c r="AA74" s="66"/>
      <c r="AB74" s="66"/>
      <c r="AC74" s="66"/>
      <c r="AD74" s="67"/>
      <c r="AE74" s="65"/>
      <c r="AF74" s="66"/>
      <c r="AG74" s="66"/>
      <c r="AH74" s="66"/>
      <c r="AI74" s="67"/>
      <c r="AJ74" s="65"/>
      <c r="AK74" s="66"/>
      <c r="AL74" s="66"/>
      <c r="AM74" s="66"/>
      <c r="AN74" s="67"/>
      <c r="AO74" s="172">
        <v>27</v>
      </c>
      <c r="AP74" s="160"/>
    </row>
    <row r="75" spans="1:42" s="360" customFormat="1" ht="12.75">
      <c r="A75" s="215">
        <v>52</v>
      </c>
      <c r="B75" s="263" t="s">
        <v>157</v>
      </c>
      <c r="C75" s="263" t="s">
        <v>111</v>
      </c>
      <c r="D75" s="87">
        <f t="shared" si="9"/>
        <v>2</v>
      </c>
      <c r="E75" s="86">
        <f t="shared" si="10"/>
        <v>3</v>
      </c>
      <c r="F75" s="65"/>
      <c r="G75" s="66"/>
      <c r="H75" s="66"/>
      <c r="I75" s="66" t="s">
        <v>112</v>
      </c>
      <c r="J75" s="67"/>
      <c r="K75" s="65"/>
      <c r="L75" s="66"/>
      <c r="M75" s="66"/>
      <c r="N75" s="66"/>
      <c r="O75" s="67"/>
      <c r="P75" s="65"/>
      <c r="Q75" s="66"/>
      <c r="R75" s="66"/>
      <c r="S75" s="66"/>
      <c r="T75" s="67"/>
      <c r="U75" s="65"/>
      <c r="V75" s="66"/>
      <c r="W75" s="66"/>
      <c r="X75" s="66"/>
      <c r="Y75" s="67"/>
      <c r="AE75" s="65"/>
      <c r="AF75" s="66"/>
      <c r="AG75" s="66"/>
      <c r="AH75" s="66"/>
      <c r="AI75" s="67"/>
      <c r="AJ75" s="65">
        <v>1</v>
      </c>
      <c r="AK75" s="66">
        <v>0</v>
      </c>
      <c r="AL75" s="66">
        <v>1</v>
      </c>
      <c r="AM75" s="66" t="s">
        <v>41</v>
      </c>
      <c r="AN75" s="67">
        <v>3</v>
      </c>
      <c r="AO75" s="172">
        <v>49</v>
      </c>
      <c r="AP75" s="160"/>
    </row>
    <row r="76" spans="1:42" s="360" customFormat="1" ht="12.75">
      <c r="A76" s="215">
        <v>53</v>
      </c>
      <c r="B76" s="263" t="s">
        <v>113</v>
      </c>
      <c r="C76" s="268" t="s">
        <v>114</v>
      </c>
      <c r="D76" s="87">
        <f t="shared" si="9"/>
        <v>2</v>
      </c>
      <c r="E76" s="86">
        <f t="shared" si="10"/>
        <v>3</v>
      </c>
      <c r="F76" s="65"/>
      <c r="G76" s="66"/>
      <c r="H76" s="66"/>
      <c r="I76" s="66"/>
      <c r="J76" s="67"/>
      <c r="K76" s="65"/>
      <c r="L76" s="66"/>
      <c r="M76" s="66"/>
      <c r="N76" s="66"/>
      <c r="O76" s="67"/>
      <c r="P76" s="65"/>
      <c r="Q76" s="66"/>
      <c r="R76" s="66"/>
      <c r="S76" s="66"/>
      <c r="T76" s="67"/>
      <c r="U76" s="65"/>
      <c r="V76" s="66"/>
      <c r="W76" s="66"/>
      <c r="X76" s="66"/>
      <c r="Y76" s="67"/>
      <c r="Z76" s="65">
        <v>1</v>
      </c>
      <c r="AA76" s="66">
        <v>1</v>
      </c>
      <c r="AB76" s="66">
        <v>0</v>
      </c>
      <c r="AC76" s="66" t="s">
        <v>30</v>
      </c>
      <c r="AD76" s="67">
        <v>3</v>
      </c>
      <c r="AE76" s="65"/>
      <c r="AF76" s="66"/>
      <c r="AG76" s="66"/>
      <c r="AH76" s="66"/>
      <c r="AI76" s="67"/>
      <c r="AJ76" s="65"/>
      <c r="AK76" s="66"/>
      <c r="AL76" s="66"/>
      <c r="AM76" s="66"/>
      <c r="AN76" s="67"/>
      <c r="AO76" s="172">
        <v>51</v>
      </c>
      <c r="AP76" s="160"/>
    </row>
    <row r="77" spans="1:42" s="360" customFormat="1" ht="12.75">
      <c r="A77" s="215">
        <v>54</v>
      </c>
      <c r="B77" s="263" t="s">
        <v>115</v>
      </c>
      <c r="C77" s="271" t="s">
        <v>116</v>
      </c>
      <c r="D77" s="87">
        <f t="shared" si="9"/>
        <v>3</v>
      </c>
      <c r="E77" s="86">
        <f t="shared" si="10"/>
        <v>3</v>
      </c>
      <c r="F77" s="65"/>
      <c r="G77" s="66"/>
      <c r="H77" s="66"/>
      <c r="I77" s="66"/>
      <c r="J77" s="67"/>
      <c r="K77" s="65"/>
      <c r="L77" s="66"/>
      <c r="M77" s="66"/>
      <c r="N77" s="66"/>
      <c r="O77" s="67"/>
      <c r="P77" s="65"/>
      <c r="Q77" s="66"/>
      <c r="R77" s="66"/>
      <c r="S77" s="66"/>
      <c r="T77" s="67"/>
      <c r="U77" s="65"/>
      <c r="V77" s="66"/>
      <c r="W77" s="66"/>
      <c r="X77" s="66"/>
      <c r="Y77" s="67"/>
      <c r="Z77" s="65"/>
      <c r="AA77" s="66"/>
      <c r="AB77" s="66"/>
      <c r="AC77" s="66"/>
      <c r="AD77" s="67"/>
      <c r="AE77" s="65">
        <v>2</v>
      </c>
      <c r="AF77" s="66">
        <v>0</v>
      </c>
      <c r="AG77" s="66">
        <v>1</v>
      </c>
      <c r="AH77" s="66" t="s">
        <v>41</v>
      </c>
      <c r="AI77" s="67">
        <v>3</v>
      </c>
      <c r="AJ77" s="65"/>
      <c r="AK77" s="66"/>
      <c r="AL77" s="66"/>
      <c r="AM77" s="66"/>
      <c r="AN77" s="67"/>
      <c r="AO77" s="172">
        <v>53</v>
      </c>
      <c r="AP77" s="160"/>
    </row>
    <row r="78" spans="1:42" s="360" customFormat="1" ht="12.75">
      <c r="A78" s="215">
        <v>55</v>
      </c>
      <c r="B78" s="263" t="s">
        <v>117</v>
      </c>
      <c r="C78" s="263" t="s">
        <v>118</v>
      </c>
      <c r="D78" s="87">
        <f t="shared" si="9"/>
        <v>2</v>
      </c>
      <c r="E78" s="86">
        <f t="shared" si="10"/>
        <v>3</v>
      </c>
      <c r="F78" s="65"/>
      <c r="G78" s="66"/>
      <c r="H78" s="66"/>
      <c r="I78" s="66"/>
      <c r="J78" s="67"/>
      <c r="K78" s="65"/>
      <c r="L78" s="66"/>
      <c r="M78" s="66"/>
      <c r="N78" s="66"/>
      <c r="O78" s="67"/>
      <c r="P78" s="65"/>
      <c r="Q78" s="66"/>
      <c r="R78" s="66"/>
      <c r="S78" s="66"/>
      <c r="T78" s="67"/>
      <c r="U78" s="65"/>
      <c r="V78" s="66"/>
      <c r="W78" s="66"/>
      <c r="X78" s="66"/>
      <c r="Y78" s="67"/>
      <c r="Z78" s="65"/>
      <c r="AA78" s="66"/>
      <c r="AB78" s="66"/>
      <c r="AC78" s="66"/>
      <c r="AD78" s="67"/>
      <c r="AE78" s="65">
        <v>2</v>
      </c>
      <c r="AF78" s="66">
        <v>0</v>
      </c>
      <c r="AG78" s="66">
        <v>0</v>
      </c>
      <c r="AH78" s="66" t="s">
        <v>41</v>
      </c>
      <c r="AI78" s="67">
        <v>3</v>
      </c>
      <c r="AJ78" s="65"/>
      <c r="AK78" s="66"/>
      <c r="AL78" s="66"/>
      <c r="AM78" s="66"/>
      <c r="AN78" s="67"/>
      <c r="AO78" s="172">
        <v>51</v>
      </c>
      <c r="AP78" s="160"/>
    </row>
    <row r="79" spans="1:42" s="360" customFormat="1" ht="24" customHeight="1">
      <c r="A79" s="215">
        <v>56</v>
      </c>
      <c r="B79" s="211" t="s">
        <v>201</v>
      </c>
      <c r="C79" s="269" t="s">
        <v>189</v>
      </c>
      <c r="D79" s="87">
        <f t="shared" si="9"/>
        <v>2</v>
      </c>
      <c r="E79" s="86">
        <f t="shared" si="10"/>
        <v>3</v>
      </c>
      <c r="F79" s="65"/>
      <c r="G79" s="66"/>
      <c r="H79" s="66"/>
      <c r="I79" s="66"/>
      <c r="J79" s="67"/>
      <c r="K79" s="65"/>
      <c r="L79" s="66"/>
      <c r="M79" s="66"/>
      <c r="N79" s="66"/>
      <c r="O79" s="67"/>
      <c r="P79" s="65"/>
      <c r="Q79" s="66"/>
      <c r="R79" s="66"/>
      <c r="S79" s="66"/>
      <c r="T79" s="67"/>
      <c r="U79" s="65">
        <v>2</v>
      </c>
      <c r="V79" s="66">
        <v>0</v>
      </c>
      <c r="W79" s="66">
        <v>0</v>
      </c>
      <c r="X79" s="66" t="s">
        <v>30</v>
      </c>
      <c r="Y79" s="67">
        <v>3</v>
      </c>
      <c r="Z79" s="65"/>
      <c r="AA79" s="66"/>
      <c r="AB79" s="66"/>
      <c r="AC79" s="66"/>
      <c r="AD79" s="67"/>
      <c r="AE79" s="65"/>
      <c r="AF79" s="66"/>
      <c r="AG79" s="66"/>
      <c r="AH79" s="66"/>
      <c r="AI79" s="67"/>
      <c r="AJ79" s="65"/>
      <c r="AK79" s="66"/>
      <c r="AL79" s="66"/>
      <c r="AM79" s="66"/>
      <c r="AN79" s="67"/>
      <c r="AO79" s="210" t="s">
        <v>210</v>
      </c>
      <c r="AP79" s="160"/>
    </row>
    <row r="80" spans="1:42" s="4" customFormat="1" ht="21.75" customHeight="1">
      <c r="A80" s="215">
        <v>57</v>
      </c>
      <c r="B80" s="263" t="s">
        <v>190</v>
      </c>
      <c r="C80" s="272" t="s">
        <v>191</v>
      </c>
      <c r="D80" s="87">
        <f t="shared" si="9"/>
        <v>2</v>
      </c>
      <c r="E80" s="146">
        <f t="shared" si="10"/>
        <v>3</v>
      </c>
      <c r="F80" s="148"/>
      <c r="G80" s="149"/>
      <c r="H80" s="149"/>
      <c r="I80" s="149"/>
      <c r="J80" s="150"/>
      <c r="K80" s="148"/>
      <c r="L80" s="149"/>
      <c r="M80" s="149"/>
      <c r="N80" s="149"/>
      <c r="O80" s="150"/>
      <c r="P80" s="148"/>
      <c r="Q80" s="149"/>
      <c r="R80" s="149"/>
      <c r="S80" s="149"/>
      <c r="T80" s="150"/>
      <c r="U80" s="148"/>
      <c r="V80" s="149"/>
      <c r="W80" s="149"/>
      <c r="X80" s="149"/>
      <c r="Y80" s="150"/>
      <c r="Z80" s="148"/>
      <c r="AA80" s="149"/>
      <c r="AB80" s="149"/>
      <c r="AC80" s="149"/>
      <c r="AD80" s="150"/>
      <c r="AE80" s="148">
        <v>0</v>
      </c>
      <c r="AF80" s="149">
        <v>0</v>
      </c>
      <c r="AG80" s="149">
        <v>2</v>
      </c>
      <c r="AH80" s="149" t="s">
        <v>30</v>
      </c>
      <c r="AI80" s="150">
        <v>3</v>
      </c>
      <c r="AJ80" s="65"/>
      <c r="AK80" s="66"/>
      <c r="AL80" s="66"/>
      <c r="AM80" s="66"/>
      <c r="AN80" s="207"/>
      <c r="AO80" s="208" t="s">
        <v>192</v>
      </c>
      <c r="AP80" s="161"/>
    </row>
    <row r="81" spans="1:42" s="4" customFormat="1" ht="12.75">
      <c r="A81" s="215">
        <v>58</v>
      </c>
      <c r="B81" s="263"/>
      <c r="C81" s="247" t="s">
        <v>194</v>
      </c>
      <c r="D81" s="87">
        <f t="shared" si="9"/>
        <v>3</v>
      </c>
      <c r="E81" s="86">
        <f t="shared" si="10"/>
        <v>3</v>
      </c>
      <c r="F81" s="65"/>
      <c r="G81" s="66"/>
      <c r="H81" s="66"/>
      <c r="I81" s="66"/>
      <c r="J81" s="67"/>
      <c r="K81" s="65"/>
      <c r="L81" s="66"/>
      <c r="M81" s="66"/>
      <c r="N81" s="66"/>
      <c r="O81" s="67"/>
      <c r="P81" s="65"/>
      <c r="Q81" s="66"/>
      <c r="R81" s="66"/>
      <c r="S81" s="66"/>
      <c r="T81" s="67"/>
      <c r="U81" s="65"/>
      <c r="V81" s="66"/>
      <c r="W81" s="66"/>
      <c r="X81" s="66"/>
      <c r="Y81" s="67"/>
      <c r="Z81" s="65"/>
      <c r="AA81" s="66"/>
      <c r="AB81" s="66"/>
      <c r="AC81" s="66"/>
      <c r="AD81" s="67"/>
      <c r="AE81" s="65"/>
      <c r="AF81" s="66"/>
      <c r="AG81" s="66"/>
      <c r="AH81" s="66"/>
      <c r="AI81" s="67"/>
      <c r="AJ81" s="65">
        <v>0</v>
      </c>
      <c r="AK81" s="66">
        <v>1</v>
      </c>
      <c r="AL81" s="66">
        <v>2</v>
      </c>
      <c r="AM81" s="66" t="s">
        <v>30</v>
      </c>
      <c r="AN81" s="207">
        <v>3</v>
      </c>
      <c r="AO81" s="161"/>
      <c r="AP81" s="161"/>
    </row>
    <row r="82" spans="1:42" s="4" customFormat="1" ht="12.75">
      <c r="A82" s="215"/>
      <c r="B82" s="244" t="s">
        <v>202</v>
      </c>
      <c r="C82" s="370" t="s">
        <v>195</v>
      </c>
      <c r="D82" s="87">
        <f t="shared" si="9"/>
        <v>0</v>
      </c>
      <c r="E82" s="86"/>
      <c r="F82" s="65"/>
      <c r="G82" s="66"/>
      <c r="H82" s="66"/>
      <c r="I82" s="66"/>
      <c r="J82" s="67"/>
      <c r="K82" s="65"/>
      <c r="L82" s="66"/>
      <c r="M82" s="66"/>
      <c r="N82" s="66"/>
      <c r="O82" s="67"/>
      <c r="P82" s="65"/>
      <c r="Q82" s="66"/>
      <c r="R82" s="66"/>
      <c r="S82" s="66"/>
      <c r="T82" s="67"/>
      <c r="U82" s="65"/>
      <c r="V82" s="66"/>
      <c r="W82" s="66"/>
      <c r="X82" s="66"/>
      <c r="Y82" s="67"/>
      <c r="Z82" s="65"/>
      <c r="AA82" s="66"/>
      <c r="AB82" s="66"/>
      <c r="AC82" s="66"/>
      <c r="AD82" s="67"/>
      <c r="AE82" s="65"/>
      <c r="AF82" s="66"/>
      <c r="AG82" s="66"/>
      <c r="AH82" s="66"/>
      <c r="AI82" s="67"/>
      <c r="AJ82" s="65"/>
      <c r="AK82" s="66"/>
      <c r="AL82" s="66"/>
      <c r="AM82" s="66"/>
      <c r="AN82" s="207"/>
      <c r="AO82" s="161">
        <v>24</v>
      </c>
      <c r="AP82" s="161"/>
    </row>
    <row r="83" spans="1:42" s="4" customFormat="1" ht="12.75">
      <c r="A83" s="215"/>
      <c r="B83" s="245" t="s">
        <v>204</v>
      </c>
      <c r="C83" s="375" t="s">
        <v>196</v>
      </c>
      <c r="D83" s="87">
        <f t="shared" si="9"/>
        <v>0</v>
      </c>
      <c r="E83" s="86"/>
      <c r="F83" s="65"/>
      <c r="G83" s="66"/>
      <c r="H83" s="66"/>
      <c r="I83" s="66"/>
      <c r="J83" s="67"/>
      <c r="K83" s="65"/>
      <c r="L83" s="66"/>
      <c r="M83" s="66"/>
      <c r="N83" s="66"/>
      <c r="O83" s="67"/>
      <c r="P83" s="65"/>
      <c r="Q83" s="66"/>
      <c r="R83" s="66"/>
      <c r="S83" s="66"/>
      <c r="T83" s="67"/>
      <c r="U83" s="65"/>
      <c r="V83" s="66"/>
      <c r="W83" s="66"/>
      <c r="X83" s="66"/>
      <c r="Y83" s="67"/>
      <c r="Z83" s="65"/>
      <c r="AA83" s="66"/>
      <c r="AB83" s="66"/>
      <c r="AC83" s="66"/>
      <c r="AD83" s="67"/>
      <c r="AE83" s="65"/>
      <c r="AF83" s="66"/>
      <c r="AG83" s="66"/>
      <c r="AH83" s="66"/>
      <c r="AI83" s="67"/>
      <c r="AJ83" s="65"/>
      <c r="AK83" s="66"/>
      <c r="AL83" s="66"/>
      <c r="AM83" s="66"/>
      <c r="AN83" s="207"/>
      <c r="AO83" s="161">
        <v>24</v>
      </c>
      <c r="AP83" s="161"/>
    </row>
    <row r="84" spans="1:42" s="4" customFormat="1" ht="29.25" customHeight="1">
      <c r="A84" s="215"/>
      <c r="B84" s="237" t="s">
        <v>203</v>
      </c>
      <c r="C84" s="370" t="s">
        <v>197</v>
      </c>
      <c r="D84" s="87">
        <f t="shared" si="9"/>
        <v>0</v>
      </c>
      <c r="E84" s="146"/>
      <c r="F84" s="148"/>
      <c r="G84" s="149"/>
      <c r="H84" s="149"/>
      <c r="I84" s="149"/>
      <c r="J84" s="150"/>
      <c r="K84" s="148"/>
      <c r="L84" s="149"/>
      <c r="M84" s="149"/>
      <c r="N84" s="149"/>
      <c r="O84" s="150"/>
      <c r="P84" s="148"/>
      <c r="Q84" s="149"/>
      <c r="R84" s="149"/>
      <c r="S84" s="149"/>
      <c r="T84" s="150"/>
      <c r="U84" s="148"/>
      <c r="V84" s="149"/>
      <c r="W84" s="149"/>
      <c r="X84" s="149"/>
      <c r="Y84" s="150"/>
      <c r="Z84" s="148"/>
      <c r="AA84" s="149"/>
      <c r="AB84" s="149"/>
      <c r="AC84" s="149"/>
      <c r="AD84" s="150"/>
      <c r="AE84" s="201"/>
      <c r="AF84" s="202"/>
      <c r="AG84" s="202"/>
      <c r="AH84" s="202"/>
      <c r="AI84" s="203"/>
      <c r="AJ84" s="65"/>
      <c r="AK84" s="66"/>
      <c r="AL84" s="66"/>
      <c r="AM84" s="66"/>
      <c r="AN84" s="207"/>
      <c r="AO84" s="161">
        <v>38</v>
      </c>
      <c r="AP84" s="161"/>
    </row>
    <row r="85" spans="1:42" s="4" customFormat="1" ht="12.75">
      <c r="A85" s="215">
        <v>59</v>
      </c>
      <c r="B85" s="263" t="s">
        <v>205</v>
      </c>
      <c r="C85" s="263" t="s">
        <v>22</v>
      </c>
      <c r="D85" s="87">
        <f t="shared" si="9"/>
        <v>0</v>
      </c>
      <c r="E85" s="86">
        <f>SUM(J85,O85,T85,Y85,AD85,AI85,AN85)</f>
        <v>15</v>
      </c>
      <c r="F85" s="65"/>
      <c r="G85" s="66"/>
      <c r="H85" s="66"/>
      <c r="I85" s="66"/>
      <c r="J85" s="67"/>
      <c r="K85" s="65"/>
      <c r="L85" s="66"/>
      <c r="M85" s="66"/>
      <c r="N85" s="66"/>
      <c r="O85" s="67"/>
      <c r="P85" s="65"/>
      <c r="Q85" s="66"/>
      <c r="R85" s="66"/>
      <c r="S85" s="66"/>
      <c r="T85" s="67"/>
      <c r="U85" s="65"/>
      <c r="V85" s="66"/>
      <c r="W85" s="66"/>
      <c r="X85" s="66"/>
      <c r="Y85" s="67"/>
      <c r="Z85" s="65"/>
      <c r="AA85" s="66"/>
      <c r="AB85" s="66"/>
      <c r="AC85" s="66"/>
      <c r="AD85" s="67"/>
      <c r="AE85" s="65"/>
      <c r="AF85" s="66"/>
      <c r="AG85" s="66"/>
      <c r="AH85" s="66"/>
      <c r="AI85" s="67"/>
      <c r="AJ85" s="65">
        <v>0</v>
      </c>
      <c r="AK85" s="66">
        <v>0</v>
      </c>
      <c r="AL85" s="66">
        <v>0</v>
      </c>
      <c r="AM85" s="66"/>
      <c r="AN85" s="67">
        <v>15</v>
      </c>
      <c r="AO85" s="173" t="s">
        <v>159</v>
      </c>
      <c r="AP85" s="161"/>
    </row>
    <row r="86" spans="1:42" s="233" customFormat="1" ht="13.5" thickBot="1">
      <c r="A86" s="215">
        <v>60</v>
      </c>
      <c r="B86" s="263" t="s">
        <v>213</v>
      </c>
      <c r="C86" s="273" t="s">
        <v>214</v>
      </c>
      <c r="D86" s="242">
        <f t="shared" si="9"/>
        <v>3</v>
      </c>
      <c r="E86" s="242">
        <f>SUM(J86,O86,T86,Y86,AD86,AI86,AN86)</f>
        <v>4</v>
      </c>
      <c r="F86" s="71"/>
      <c r="G86" s="72"/>
      <c r="H86" s="72"/>
      <c r="I86" s="72"/>
      <c r="J86" s="157"/>
      <c r="K86" s="71"/>
      <c r="L86" s="72"/>
      <c r="M86" s="72"/>
      <c r="N86" s="72"/>
      <c r="O86" s="157"/>
      <c r="P86" s="71"/>
      <c r="Q86" s="72"/>
      <c r="R86" s="72"/>
      <c r="S86" s="72"/>
      <c r="T86" s="157"/>
      <c r="U86" s="71"/>
      <c r="V86" s="72"/>
      <c r="W86" s="72"/>
      <c r="X86" s="72"/>
      <c r="Y86" s="157"/>
      <c r="Z86" s="71"/>
      <c r="AA86" s="72"/>
      <c r="AB86" s="72"/>
      <c r="AC86" s="72"/>
      <c r="AD86" s="157"/>
      <c r="AE86" s="71"/>
      <c r="AF86" s="72"/>
      <c r="AG86" s="72"/>
      <c r="AH86" s="72"/>
      <c r="AI86" s="157"/>
      <c r="AJ86" s="71">
        <v>0</v>
      </c>
      <c r="AK86" s="72">
        <v>0</v>
      </c>
      <c r="AL86" s="72">
        <v>3</v>
      </c>
      <c r="AM86" s="72" t="s">
        <v>30</v>
      </c>
      <c r="AN86" s="207">
        <v>4</v>
      </c>
      <c r="AO86" s="173" t="s">
        <v>159</v>
      </c>
      <c r="AP86" s="161"/>
    </row>
    <row r="87" spans="1:42" ht="18" customHeight="1" thickBot="1">
      <c r="A87" s="446" t="s">
        <v>219</v>
      </c>
      <c r="B87" s="447"/>
      <c r="C87" s="448"/>
      <c r="D87" s="49">
        <f>D8+D24+D36+D67</f>
        <v>164</v>
      </c>
      <c r="E87" s="49">
        <f>E8+E24+E36+E67</f>
        <v>200</v>
      </c>
      <c r="F87" s="50">
        <f>F8+F24+F36+F67</f>
        <v>18</v>
      </c>
      <c r="G87" s="50">
        <f>G8+G24+G36+G67</f>
        <v>4</v>
      </c>
      <c r="H87" s="50">
        <f>H8+H24+H36+H67</f>
        <v>5</v>
      </c>
      <c r="I87" s="50"/>
      <c r="J87" s="50">
        <f>J8+J24+J36+J67</f>
        <v>27</v>
      </c>
      <c r="K87" s="50">
        <f>K8+K24+K36+K67</f>
        <v>15</v>
      </c>
      <c r="L87" s="50">
        <f>L8+L24+L36+L67</f>
        <v>4</v>
      </c>
      <c r="M87" s="50">
        <f>M8+M24+M36+M67</f>
        <v>7</v>
      </c>
      <c r="N87" s="50"/>
      <c r="O87" s="50">
        <f>O8+O24+O36+O67</f>
        <v>34</v>
      </c>
      <c r="P87" s="50">
        <f>P8+P24+P36+P67</f>
        <v>12</v>
      </c>
      <c r="Q87" s="50">
        <f>Q8+Q24+Q36+Q67</f>
        <v>5</v>
      </c>
      <c r="R87" s="50">
        <f>R8+R24+R36+R67</f>
        <v>9</v>
      </c>
      <c r="S87" s="50"/>
      <c r="T87" s="50">
        <f>T8+T24+T36+T67</f>
        <v>30</v>
      </c>
      <c r="U87" s="50">
        <f>U8+U24+U36+U67</f>
        <v>12</v>
      </c>
      <c r="V87" s="50">
        <f>V8+V24+V36+V67</f>
        <v>2</v>
      </c>
      <c r="W87" s="50">
        <f>W8+W24+W36+W67</f>
        <v>8</v>
      </c>
      <c r="X87" s="50"/>
      <c r="Y87" s="50">
        <f>Y8+Y24+Y36+Y67</f>
        <v>23</v>
      </c>
      <c r="Z87" s="50">
        <f>Z8+Z24+Z36+Z67</f>
        <v>14</v>
      </c>
      <c r="AA87" s="50">
        <f>AA8+AA24+AA36+AA67</f>
        <v>5</v>
      </c>
      <c r="AB87" s="50">
        <f>AB8+AB24+AB36+AB67</f>
        <v>6</v>
      </c>
      <c r="AC87" s="50"/>
      <c r="AD87" s="50">
        <f>AD8+AD24+AD36+AD67</f>
        <v>27</v>
      </c>
      <c r="AE87" s="50">
        <f>AE8+AE24+AE36+AE67</f>
        <v>13</v>
      </c>
      <c r="AF87" s="50">
        <f>AF8+AF24+AF36+AF67</f>
        <v>5</v>
      </c>
      <c r="AG87" s="50">
        <f>AG8+AG24+AG36+AG67</f>
        <v>6</v>
      </c>
      <c r="AH87" s="50"/>
      <c r="AI87" s="50">
        <f>AI8+AI24+AI36+AI67</f>
        <v>26</v>
      </c>
      <c r="AJ87" s="50">
        <f>AJ8+AJ24+AJ36+AJ67</f>
        <v>7</v>
      </c>
      <c r="AK87" s="50">
        <f>AK8+AK24+AK36+AK67</f>
        <v>1</v>
      </c>
      <c r="AL87" s="50">
        <f>AL8+AL24+AL36+AL67</f>
        <v>6</v>
      </c>
      <c r="AM87" s="50"/>
      <c r="AN87" s="169">
        <f>AN8+AN24+AN36+AN67</f>
        <v>33</v>
      </c>
      <c r="AO87" s="160"/>
      <c r="AP87" s="160"/>
    </row>
    <row r="88" spans="1:40" ht="12.75">
      <c r="A88" s="213"/>
      <c r="B88" s="274"/>
      <c r="C88" s="376" t="s">
        <v>23</v>
      </c>
      <c r="D88" s="316"/>
      <c r="E88" s="177"/>
      <c r="F88" s="321"/>
      <c r="G88" s="323"/>
      <c r="H88" s="39"/>
      <c r="I88" s="51">
        <f>COUNTIF(I7:I78,"s")</f>
        <v>0</v>
      </c>
      <c r="J88" s="305"/>
      <c r="K88" s="321"/>
      <c r="L88" s="326"/>
      <c r="M88" s="39"/>
      <c r="N88" s="51">
        <f>COUNTIF(N7:N78,"s")</f>
        <v>1</v>
      </c>
      <c r="O88" s="300"/>
      <c r="P88" s="325"/>
      <c r="Q88" s="326"/>
      <c r="R88" s="52"/>
      <c r="S88" s="51">
        <f>COUNTIF(S7:S78,"s")</f>
        <v>1</v>
      </c>
      <c r="T88" s="300"/>
      <c r="U88" s="325"/>
      <c r="V88" s="327"/>
      <c r="W88" s="52"/>
      <c r="X88" s="51">
        <f>COUNTIF(X7:X78,"s")</f>
        <v>0</v>
      </c>
      <c r="Y88" s="300"/>
      <c r="Z88" s="325"/>
      <c r="AA88" s="326"/>
      <c r="AB88" s="52"/>
      <c r="AC88" s="51">
        <f>COUNTIF(AC7:AC78,"s")</f>
        <v>0</v>
      </c>
      <c r="AD88" s="300"/>
      <c r="AE88" s="321"/>
      <c r="AF88" s="323"/>
      <c r="AG88" s="39"/>
      <c r="AH88" s="51">
        <f>COUNTIF(AH7:AH78,"s")</f>
        <v>0</v>
      </c>
      <c r="AI88" s="305"/>
      <c r="AJ88" s="321"/>
      <c r="AK88" s="323"/>
      <c r="AL88" s="39"/>
      <c r="AM88" s="51">
        <f>COUNTIF(AM7:AM78,"s")</f>
        <v>0</v>
      </c>
      <c r="AN88" s="306"/>
    </row>
    <row r="89" spans="1:40" ht="12.75">
      <c r="A89" s="215"/>
      <c r="B89" s="275"/>
      <c r="C89" s="287" t="s">
        <v>24</v>
      </c>
      <c r="D89" s="317"/>
      <c r="E89" s="189"/>
      <c r="F89" s="58"/>
      <c r="G89" s="29"/>
      <c r="H89" s="53"/>
      <c r="I89" s="51">
        <f>COUNTIF(I9:I86,"v")</f>
        <v>5</v>
      </c>
      <c r="J89" s="303"/>
      <c r="K89" s="28"/>
      <c r="L89" s="27"/>
      <c r="M89" s="53"/>
      <c r="N89" s="51">
        <f>COUNTIF(N9:N86,"v")</f>
        <v>2</v>
      </c>
      <c r="O89" s="301"/>
      <c r="P89" s="28"/>
      <c r="Q89" s="27"/>
      <c r="R89" s="38"/>
      <c r="S89" s="51">
        <f>COUNTIF(S9:S86,"v")</f>
        <v>4</v>
      </c>
      <c r="T89" s="301"/>
      <c r="U89" s="28"/>
      <c r="V89" s="328"/>
      <c r="W89" s="38"/>
      <c r="X89" s="51">
        <f>COUNTIF(X9:X86,"v")</f>
        <v>4</v>
      </c>
      <c r="Y89" s="301"/>
      <c r="Z89" s="28"/>
      <c r="AA89" s="27"/>
      <c r="AB89" s="38"/>
      <c r="AC89" s="51">
        <f>COUNTIF(AC9:AC86,"v")</f>
        <v>5</v>
      </c>
      <c r="AD89" s="301"/>
      <c r="AE89" s="58"/>
      <c r="AF89" s="29"/>
      <c r="AG89" s="53"/>
      <c r="AH89" s="51">
        <f>COUNTIF(AH9:AH86,"v")</f>
        <v>5</v>
      </c>
      <c r="AI89" s="303"/>
      <c r="AJ89" s="58"/>
      <c r="AK89" s="29"/>
      <c r="AL89" s="53"/>
      <c r="AM89" s="51">
        <f>COUNTIF(AM9:AM86,"v")</f>
        <v>2</v>
      </c>
      <c r="AN89" s="301"/>
    </row>
    <row r="90" spans="1:40" ht="13.5" thickBot="1">
      <c r="A90" s="216"/>
      <c r="B90" s="276"/>
      <c r="C90" s="377" t="s">
        <v>25</v>
      </c>
      <c r="D90" s="318"/>
      <c r="E90" s="190"/>
      <c r="F90" s="322"/>
      <c r="G90" s="324"/>
      <c r="H90" s="59"/>
      <c r="I90" s="89">
        <f>COUNTIF(I9:I86,"f")</f>
        <v>2</v>
      </c>
      <c r="J90" s="307"/>
      <c r="K90" s="322"/>
      <c r="L90" s="324"/>
      <c r="M90" s="59"/>
      <c r="N90" s="89">
        <f>COUNTIF(N9:N86,"f")</f>
        <v>6</v>
      </c>
      <c r="O90" s="307"/>
      <c r="P90" s="322"/>
      <c r="Q90" s="324"/>
      <c r="R90" s="59"/>
      <c r="S90" s="89">
        <f>COUNTIF(S9:S86,"f")</f>
        <v>3</v>
      </c>
      <c r="T90" s="307"/>
      <c r="U90" s="322"/>
      <c r="V90" s="329"/>
      <c r="W90" s="59"/>
      <c r="X90" s="89">
        <f>COUNTIF(X9:X86,"f")</f>
        <v>4</v>
      </c>
      <c r="Y90" s="307"/>
      <c r="Z90" s="322"/>
      <c r="AA90" s="324"/>
      <c r="AB90" s="59"/>
      <c r="AC90" s="89">
        <f>COUNTIF(AC9:AC86,"f")</f>
        <v>4</v>
      </c>
      <c r="AD90" s="307"/>
      <c r="AE90" s="322"/>
      <c r="AF90" s="324"/>
      <c r="AG90" s="59"/>
      <c r="AH90" s="89">
        <f>COUNTIF(AH9:AH86,"f")</f>
        <v>4</v>
      </c>
      <c r="AI90" s="307"/>
      <c r="AJ90" s="322"/>
      <c r="AK90" s="324"/>
      <c r="AL90" s="59"/>
      <c r="AM90" s="89">
        <f>COUNTIF(AM9:AM86,"f")</f>
        <v>4</v>
      </c>
      <c r="AN90" s="307"/>
    </row>
    <row r="91" spans="1:40" ht="12.75">
      <c r="A91" s="223"/>
      <c r="B91" s="275"/>
      <c r="C91" s="378" t="s">
        <v>220</v>
      </c>
      <c r="D91" s="319"/>
      <c r="E91" s="320"/>
      <c r="F91" s="28"/>
      <c r="G91" s="27"/>
      <c r="H91" s="53"/>
      <c r="I91" s="51"/>
      <c r="J91" s="303"/>
      <c r="K91" s="28"/>
      <c r="L91" s="53"/>
      <c r="M91" s="326"/>
      <c r="N91" s="51"/>
      <c r="O91" s="303"/>
      <c r="P91" s="28"/>
      <c r="Q91" s="53"/>
      <c r="R91" s="326"/>
      <c r="S91" s="51"/>
      <c r="T91" s="303"/>
      <c r="U91" s="53"/>
      <c r="V91" s="326"/>
      <c r="W91" s="326"/>
      <c r="X91" s="51"/>
      <c r="Y91" s="303"/>
      <c r="Z91" s="28"/>
      <c r="AA91" s="27"/>
      <c r="AB91" s="53"/>
      <c r="AC91" s="51"/>
      <c r="AD91" s="303"/>
      <c r="AE91" s="58"/>
      <c r="AF91" s="27"/>
      <c r="AG91" s="53"/>
      <c r="AH91" s="51"/>
      <c r="AI91" s="303"/>
      <c r="AJ91" s="28"/>
      <c r="AK91" s="27"/>
      <c r="AL91" s="53"/>
      <c r="AM91" s="51"/>
      <c r="AN91" s="67"/>
    </row>
    <row r="92" spans="1:42" s="8" customFormat="1" ht="14.25">
      <c r="A92" s="224">
        <v>61</v>
      </c>
      <c r="B92" s="275"/>
      <c r="C92" s="277" t="s">
        <v>221</v>
      </c>
      <c r="D92" s="24">
        <v>2</v>
      </c>
      <c r="E92" s="24">
        <v>2</v>
      </c>
      <c r="F92" s="44"/>
      <c r="G92" s="45"/>
      <c r="H92" s="46"/>
      <c r="I92" s="47"/>
      <c r="J92" s="298"/>
      <c r="K92" s="44"/>
      <c r="L92" s="45"/>
      <c r="M92" s="46"/>
      <c r="N92" s="47"/>
      <c r="O92" s="298"/>
      <c r="P92" s="44"/>
      <c r="Q92" s="45"/>
      <c r="R92" s="46"/>
      <c r="S92" s="47"/>
      <c r="T92" s="298"/>
      <c r="U92" s="44">
        <v>2</v>
      </c>
      <c r="V92" s="45">
        <v>0</v>
      </c>
      <c r="W92" s="46">
        <v>0</v>
      </c>
      <c r="X92" s="47" t="s">
        <v>30</v>
      </c>
      <c r="Y92" s="298">
        <v>2</v>
      </c>
      <c r="Z92" s="44"/>
      <c r="AA92" s="45"/>
      <c r="AB92" s="46"/>
      <c r="AC92" s="47"/>
      <c r="AD92" s="298"/>
      <c r="AE92" s="330"/>
      <c r="AF92" s="48"/>
      <c r="AG92" s="46"/>
      <c r="AH92" s="47"/>
      <c r="AI92" s="298"/>
      <c r="AJ92" s="48"/>
      <c r="AK92" s="46"/>
      <c r="AL92" s="45"/>
      <c r="AM92" s="51"/>
      <c r="AN92" s="305"/>
      <c r="AO92" s="163"/>
      <c r="AP92" s="163"/>
    </row>
    <row r="93" spans="1:42" s="7" customFormat="1" ht="14.25">
      <c r="A93" s="224">
        <v>62</v>
      </c>
      <c r="B93" s="275"/>
      <c r="C93" s="277" t="s">
        <v>222</v>
      </c>
      <c r="D93" s="24">
        <v>2</v>
      </c>
      <c r="E93" s="24">
        <v>3</v>
      </c>
      <c r="F93" s="44"/>
      <c r="G93" s="45"/>
      <c r="H93" s="46"/>
      <c r="I93" s="47"/>
      <c r="J93" s="298"/>
      <c r="K93" s="44"/>
      <c r="L93" s="45"/>
      <c r="M93" s="46"/>
      <c r="N93" s="47"/>
      <c r="O93" s="298"/>
      <c r="P93" s="44"/>
      <c r="Q93" s="45"/>
      <c r="R93" s="46"/>
      <c r="S93" s="47"/>
      <c r="T93" s="298"/>
      <c r="U93" s="44"/>
      <c r="V93" s="45"/>
      <c r="W93" s="46"/>
      <c r="X93" s="47"/>
      <c r="Y93" s="298"/>
      <c r="Z93" s="44"/>
      <c r="AA93" s="45"/>
      <c r="AB93" s="46"/>
      <c r="AC93" s="47"/>
      <c r="AD93" s="298"/>
      <c r="AE93" s="44"/>
      <c r="AF93" s="45"/>
      <c r="AG93" s="46"/>
      <c r="AH93" s="47"/>
      <c r="AI93" s="298"/>
      <c r="AJ93" s="392">
        <v>2</v>
      </c>
      <c r="AK93" s="46">
        <v>0</v>
      </c>
      <c r="AL93" s="393">
        <v>0</v>
      </c>
      <c r="AM93" s="394" t="s">
        <v>30</v>
      </c>
      <c r="AN93" s="303">
        <v>3</v>
      </c>
      <c r="AO93" s="163"/>
      <c r="AP93" s="163"/>
    </row>
    <row r="94" spans="1:42" s="8" customFormat="1" ht="14.25">
      <c r="A94" s="224">
        <v>63</v>
      </c>
      <c r="B94" s="275"/>
      <c r="C94" s="277" t="s">
        <v>223</v>
      </c>
      <c r="D94" s="24">
        <v>2</v>
      </c>
      <c r="E94" s="24">
        <v>2</v>
      </c>
      <c r="F94" s="44"/>
      <c r="G94" s="45"/>
      <c r="H94" s="46"/>
      <c r="I94" s="47"/>
      <c r="J94" s="298"/>
      <c r="K94" s="44"/>
      <c r="L94" s="45"/>
      <c r="M94" s="46"/>
      <c r="N94" s="47"/>
      <c r="O94" s="298"/>
      <c r="P94" s="44"/>
      <c r="Q94" s="45"/>
      <c r="R94" s="46"/>
      <c r="S94" s="47"/>
      <c r="T94" s="298"/>
      <c r="U94" s="44"/>
      <c r="V94" s="45"/>
      <c r="W94" s="46"/>
      <c r="X94" s="47"/>
      <c r="Y94" s="298"/>
      <c r="Z94" s="44"/>
      <c r="AA94" s="45"/>
      <c r="AB94" s="46"/>
      <c r="AC94" s="47"/>
      <c r="AD94" s="298"/>
      <c r="AE94" s="44"/>
      <c r="AF94" s="45"/>
      <c r="AG94" s="46"/>
      <c r="AH94" s="47"/>
      <c r="AI94" s="298"/>
      <c r="AJ94" s="395">
        <v>2</v>
      </c>
      <c r="AK94" s="393">
        <v>0</v>
      </c>
      <c r="AL94" s="46">
        <v>0</v>
      </c>
      <c r="AM94" s="396" t="s">
        <v>30</v>
      </c>
      <c r="AN94" s="298">
        <v>2</v>
      </c>
      <c r="AO94" s="163"/>
      <c r="AP94" s="163"/>
    </row>
    <row r="95" spans="1:42" s="4" customFormat="1" ht="13.5" thickBot="1">
      <c r="A95" s="225">
        <v>64</v>
      </c>
      <c r="B95" s="275"/>
      <c r="C95" s="277" t="s">
        <v>224</v>
      </c>
      <c r="D95" s="74">
        <v>2</v>
      </c>
      <c r="E95" s="74">
        <v>3</v>
      </c>
      <c r="F95" s="44"/>
      <c r="G95" s="45"/>
      <c r="H95" s="46"/>
      <c r="I95" s="47"/>
      <c r="J95" s="298"/>
      <c r="K95" s="44"/>
      <c r="L95" s="45"/>
      <c r="M95" s="46"/>
      <c r="N95" s="47"/>
      <c r="O95" s="298"/>
      <c r="P95" s="44"/>
      <c r="Q95" s="45"/>
      <c r="R95" s="46"/>
      <c r="S95" s="47"/>
      <c r="T95" s="298"/>
      <c r="U95" s="44"/>
      <c r="V95" s="45"/>
      <c r="W95" s="46"/>
      <c r="X95" s="47"/>
      <c r="Y95" s="298"/>
      <c r="Z95" s="44"/>
      <c r="AA95" s="45"/>
      <c r="AB95" s="46"/>
      <c r="AC95" s="47"/>
      <c r="AD95" s="298"/>
      <c r="AE95" s="44"/>
      <c r="AF95" s="45"/>
      <c r="AG95" s="46"/>
      <c r="AH95" s="47"/>
      <c r="AI95" s="298"/>
      <c r="AJ95" s="395">
        <v>2</v>
      </c>
      <c r="AK95" s="393">
        <v>0</v>
      </c>
      <c r="AL95" s="46">
        <v>0</v>
      </c>
      <c r="AM95" s="396" t="s">
        <v>30</v>
      </c>
      <c r="AN95" s="298">
        <v>3</v>
      </c>
      <c r="AO95" s="163"/>
      <c r="AP95" s="163"/>
    </row>
    <row r="96" spans="1:42" s="4" customFormat="1" ht="13.5" thickBot="1">
      <c r="A96" s="443" t="s">
        <v>155</v>
      </c>
      <c r="B96" s="444"/>
      <c r="C96" s="445"/>
      <c r="D96" s="248">
        <f>D87+D122+D123+D124+D125</f>
        <v>172</v>
      </c>
      <c r="E96" s="249">
        <f>E87+E92+E93+E94+E95</f>
        <v>210</v>
      </c>
      <c r="F96" s="250">
        <f>F87+F92+F93+F94+F95</f>
        <v>18</v>
      </c>
      <c r="G96" s="251">
        <f>G87+G92+G93+G94+G95</f>
        <v>4</v>
      </c>
      <c r="H96" s="251">
        <f>H87+H92+H93+H94+H95</f>
        <v>5</v>
      </c>
      <c r="I96" s="251"/>
      <c r="J96" s="251">
        <f>J87+J92+J93+J94+J95</f>
        <v>27</v>
      </c>
      <c r="K96" s="251">
        <f>K87+K92+K93+K94+K95</f>
        <v>15</v>
      </c>
      <c r="L96" s="251">
        <f>L87+L92+L93+L94+L95</f>
        <v>4</v>
      </c>
      <c r="M96" s="251">
        <f>M87+M92+M93+M94+M95</f>
        <v>7</v>
      </c>
      <c r="N96" s="251"/>
      <c r="O96" s="251">
        <f>O87+O92+O93+O94+O95</f>
        <v>34</v>
      </c>
      <c r="P96" s="251">
        <f>P87+P92+P93+P94+P95</f>
        <v>12</v>
      </c>
      <c r="Q96" s="251">
        <f>Q87+Q92+Q93+Q94+Q95</f>
        <v>5</v>
      </c>
      <c r="R96" s="251">
        <f>R87+R92+R93+R94+R95</f>
        <v>9</v>
      </c>
      <c r="S96" s="251"/>
      <c r="T96" s="251">
        <f>T87+T92+T93+T94+T95</f>
        <v>30</v>
      </c>
      <c r="U96" s="251">
        <f>U87+U92+U93+U94+U95</f>
        <v>14</v>
      </c>
      <c r="V96" s="251">
        <f>V87+V92+V93+V94+V95</f>
        <v>2</v>
      </c>
      <c r="W96" s="251">
        <f>W87+W92+W93+W94+W95</f>
        <v>8</v>
      </c>
      <c r="X96" s="251"/>
      <c r="Y96" s="251">
        <f>Y87+Y92+Y93+Y94+Y95</f>
        <v>25</v>
      </c>
      <c r="Z96" s="251">
        <f>Z87+Z92+Z93+Z94+Z95</f>
        <v>14</v>
      </c>
      <c r="AA96" s="251">
        <f>AA87+AA92+AA93+AA94+AA95</f>
        <v>5</v>
      </c>
      <c r="AB96" s="251">
        <f>AB87+AB92+AB93+AB94+AB95</f>
        <v>6</v>
      </c>
      <c r="AC96" s="251"/>
      <c r="AD96" s="251">
        <f>AD87+AD92+AD93+AD94+AD95</f>
        <v>27</v>
      </c>
      <c r="AE96" s="251">
        <f>AE87+AE92+AE93+AE94+AE95</f>
        <v>13</v>
      </c>
      <c r="AF96" s="251">
        <f>AF87+AF92+AF93+AF94+AF95</f>
        <v>5</v>
      </c>
      <c r="AG96" s="251">
        <f>AG87+AG92+AG93+AG94+AG95</f>
        <v>6</v>
      </c>
      <c r="AH96" s="251"/>
      <c r="AI96" s="251">
        <f>AI87+AI92+AI93+AI94+AI95</f>
        <v>26</v>
      </c>
      <c r="AJ96" s="251">
        <f>AJ87+AJ92+AJ93+AJ94+AJ95</f>
        <v>13</v>
      </c>
      <c r="AK96" s="251">
        <f>AK87+AK92+AK93+AK94+AK95</f>
        <v>1</v>
      </c>
      <c r="AL96" s="251">
        <f>AL87+AL92+AL93+AL94+AL95</f>
        <v>6</v>
      </c>
      <c r="AM96" s="251"/>
      <c r="AN96" s="252">
        <f>AN87+AN92+AN93+AN94+AN95</f>
        <v>41</v>
      </c>
      <c r="AO96" s="163"/>
      <c r="AP96" s="163"/>
    </row>
    <row r="97" spans="1:42" s="6" customFormat="1" ht="12.75">
      <c r="A97" s="226"/>
      <c r="B97" s="278"/>
      <c r="C97" s="359" t="s">
        <v>212</v>
      </c>
      <c r="D97" s="191">
        <f>D96*14</f>
        <v>2408</v>
      </c>
      <c r="E97" s="191"/>
      <c r="F97" s="391">
        <f>SUM(F96,G96,H96)</f>
        <v>27</v>
      </c>
      <c r="G97" s="36"/>
      <c r="H97" s="36"/>
      <c r="I97" s="36"/>
      <c r="J97" s="308"/>
      <c r="K97" s="391">
        <f>SUM(K96,L96,M96)</f>
        <v>26</v>
      </c>
      <c r="L97" s="36"/>
      <c r="M97" s="36"/>
      <c r="N97" s="36"/>
      <c r="O97" s="308"/>
      <c r="P97" s="391">
        <f>SUM(P96,Q96,R96)</f>
        <v>26</v>
      </c>
      <c r="Q97" s="36"/>
      <c r="R97" s="36"/>
      <c r="S97" s="36"/>
      <c r="T97" s="308"/>
      <c r="U97" s="391">
        <f>SUM(U96,V96,W96)</f>
        <v>24</v>
      </c>
      <c r="V97" s="36"/>
      <c r="W97" s="36"/>
      <c r="X97" s="36"/>
      <c r="Y97" s="308"/>
      <c r="Z97" s="391">
        <f>SUM(Z96,AA96,AB96)</f>
        <v>25</v>
      </c>
      <c r="AA97" s="36"/>
      <c r="AB97" s="36"/>
      <c r="AC97" s="36"/>
      <c r="AD97" s="308"/>
      <c r="AE97" s="391">
        <f>SUM(AE96,AF96,AG96)</f>
        <v>24</v>
      </c>
      <c r="AF97" s="36"/>
      <c r="AG97" s="36"/>
      <c r="AH97" s="36"/>
      <c r="AI97" s="308"/>
      <c r="AJ97" s="391">
        <f>SUM(AJ96,AK96,AL96)</f>
        <v>20</v>
      </c>
      <c r="AK97" s="36"/>
      <c r="AL97" s="36"/>
      <c r="AM97" s="36"/>
      <c r="AN97" s="308"/>
      <c r="AO97" s="166"/>
      <c r="AP97" s="388" t="s">
        <v>230</v>
      </c>
    </row>
    <row r="98" spans="1:42" s="6" customFormat="1" ht="12.75">
      <c r="A98" s="226"/>
      <c r="B98" s="280"/>
      <c r="C98" s="483" t="s">
        <v>226</v>
      </c>
      <c r="D98" s="484"/>
      <c r="E98" s="485" t="s">
        <v>217</v>
      </c>
      <c r="F98" s="486"/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6"/>
      <c r="R98" s="486"/>
      <c r="S98" s="486"/>
      <c r="T98" s="486"/>
      <c r="U98" s="486"/>
      <c r="V98" s="36"/>
      <c r="W98" s="36"/>
      <c r="X98" s="36"/>
      <c r="Y98" s="308"/>
      <c r="Z98" s="36"/>
      <c r="AA98" s="36"/>
      <c r="AB98" s="36"/>
      <c r="AC98" s="36"/>
      <c r="AD98" s="308"/>
      <c r="AE98" s="36"/>
      <c r="AF98" s="36"/>
      <c r="AG98" s="36"/>
      <c r="AH98" s="36"/>
      <c r="AI98" s="308"/>
      <c r="AJ98" s="36"/>
      <c r="AK98" s="36"/>
      <c r="AL98" s="36"/>
      <c r="AM98" s="36"/>
      <c r="AN98" s="308"/>
      <c r="AO98" s="166"/>
      <c r="AP98" s="166"/>
    </row>
    <row r="99" spans="2:20" ht="13.5" thickBot="1">
      <c r="B99" s="264" t="s">
        <v>141</v>
      </c>
      <c r="C99" s="279"/>
      <c r="D99" s="54"/>
      <c r="E99" s="54"/>
      <c r="F99" s="35"/>
      <c r="G99" s="35"/>
      <c r="H99" s="54"/>
      <c r="I99" s="35"/>
      <c r="J99" s="309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1:42" ht="13.5" thickBot="1">
      <c r="A100" s="430" t="s">
        <v>21</v>
      </c>
      <c r="B100" s="455"/>
      <c r="C100" s="456"/>
      <c r="D100" s="40">
        <f aca="true" t="shared" si="11" ref="D100:W100">SUM(D101:D116)</f>
        <v>44</v>
      </c>
      <c r="E100" s="55">
        <f t="shared" si="11"/>
        <v>63</v>
      </c>
      <c r="F100" s="32">
        <f t="shared" si="11"/>
        <v>0</v>
      </c>
      <c r="G100" s="32">
        <f t="shared" si="11"/>
        <v>0</v>
      </c>
      <c r="H100" s="32">
        <f t="shared" si="11"/>
        <v>0</v>
      </c>
      <c r="I100" s="32">
        <f t="shared" si="11"/>
        <v>0</v>
      </c>
      <c r="J100" s="32">
        <f t="shared" si="11"/>
        <v>0</v>
      </c>
      <c r="K100" s="32">
        <f t="shared" si="11"/>
        <v>0</v>
      </c>
      <c r="L100" s="32">
        <f t="shared" si="11"/>
        <v>0</v>
      </c>
      <c r="M100" s="32">
        <f t="shared" si="11"/>
        <v>0</v>
      </c>
      <c r="N100" s="32">
        <f t="shared" si="11"/>
        <v>0</v>
      </c>
      <c r="O100" s="32">
        <f t="shared" si="11"/>
        <v>0</v>
      </c>
      <c r="P100" s="32">
        <f t="shared" si="11"/>
        <v>0</v>
      </c>
      <c r="Q100" s="32">
        <f t="shared" si="11"/>
        <v>0</v>
      </c>
      <c r="R100" s="32">
        <f t="shared" si="11"/>
        <v>0</v>
      </c>
      <c r="S100" s="32">
        <f t="shared" si="11"/>
        <v>0</v>
      </c>
      <c r="T100" s="32">
        <f t="shared" si="11"/>
        <v>0</v>
      </c>
      <c r="U100" s="32">
        <f t="shared" si="11"/>
        <v>9</v>
      </c>
      <c r="V100" s="32">
        <f t="shared" si="11"/>
        <v>2</v>
      </c>
      <c r="W100" s="32">
        <f t="shared" si="11"/>
        <v>0</v>
      </c>
      <c r="X100" s="32"/>
      <c r="Y100" s="32">
        <f>SUM(Y101:Y116)</f>
        <v>12</v>
      </c>
      <c r="Z100" s="32">
        <f>SUM(Z101:Z116)</f>
        <v>6</v>
      </c>
      <c r="AA100" s="32">
        <f>SUM(AA101:AA116)</f>
        <v>5</v>
      </c>
      <c r="AB100" s="32">
        <f>SUM(AB101:AB116)</f>
        <v>1</v>
      </c>
      <c r="AC100" s="32"/>
      <c r="AD100" s="32">
        <f>SUM(AD101:AD116)</f>
        <v>12</v>
      </c>
      <c r="AE100" s="32">
        <f>SUM(AE101:AE116)</f>
        <v>8</v>
      </c>
      <c r="AF100" s="32">
        <f>SUM(AF101:AF116)</f>
        <v>4</v>
      </c>
      <c r="AG100" s="32">
        <f>SUM(AG101:AG116)</f>
        <v>4</v>
      </c>
      <c r="AH100" s="32"/>
      <c r="AI100" s="32">
        <f>SUM(AI101:AI116)</f>
        <v>17</v>
      </c>
      <c r="AJ100" s="32">
        <f>SUM(AJ101:AJ116)</f>
        <v>2</v>
      </c>
      <c r="AK100" s="32">
        <f>SUM(AK101:AK116)</f>
        <v>0</v>
      </c>
      <c r="AL100" s="32">
        <f>SUM(AL101:AL116)</f>
        <v>3</v>
      </c>
      <c r="AM100" s="32"/>
      <c r="AN100" s="32">
        <f>SUM(AN101:AN116)</f>
        <v>22</v>
      </c>
      <c r="AO100" s="465" t="s">
        <v>168</v>
      </c>
      <c r="AP100" s="464"/>
    </row>
    <row r="101" spans="1:42" s="5" customFormat="1" ht="12.75">
      <c r="A101" s="215">
        <v>45</v>
      </c>
      <c r="B101" s="402" t="s">
        <v>119</v>
      </c>
      <c r="C101" s="403" t="s">
        <v>120</v>
      </c>
      <c r="D101" s="331">
        <f aca="true" t="shared" si="12" ref="D101:D116">SUM(F101,G101,H101,K101,L101,M101,P101,Q101,R101,U101,V101,W101,Z101,AA101,AB101,AE101,AF101,AG101,AJ101,AK101,AL101)</f>
        <v>4</v>
      </c>
      <c r="E101" s="24">
        <f aca="true" t="shared" si="13" ref="E101:E111">SUM(J101,O101,T101,Y101,AD101,AI101,AN101)</f>
        <v>4</v>
      </c>
      <c r="F101" s="43"/>
      <c r="G101" s="46"/>
      <c r="H101" s="45"/>
      <c r="I101" s="51"/>
      <c r="J101" s="305"/>
      <c r="K101" s="43"/>
      <c r="L101" s="46"/>
      <c r="M101" s="45"/>
      <c r="N101" s="51"/>
      <c r="O101" s="305"/>
      <c r="P101" s="43"/>
      <c r="Q101" s="46"/>
      <c r="R101" s="45"/>
      <c r="S101" s="51"/>
      <c r="T101" s="305"/>
      <c r="U101" s="43">
        <v>3</v>
      </c>
      <c r="V101" s="46">
        <v>1</v>
      </c>
      <c r="W101" s="45">
        <v>0</v>
      </c>
      <c r="X101" s="51" t="s">
        <v>41</v>
      </c>
      <c r="Y101" s="305">
        <v>4</v>
      </c>
      <c r="Z101" s="43"/>
      <c r="AA101" s="46"/>
      <c r="AB101" s="45"/>
      <c r="AC101" s="51"/>
      <c r="AD101" s="305"/>
      <c r="AE101" s="43"/>
      <c r="AF101" s="46"/>
      <c r="AG101" s="45"/>
      <c r="AH101" s="51"/>
      <c r="AI101" s="305"/>
      <c r="AJ101" s="43"/>
      <c r="AK101" s="46"/>
      <c r="AL101" s="45"/>
      <c r="AM101" s="51"/>
      <c r="AN101" s="306"/>
      <c r="AO101" s="173">
        <v>33</v>
      </c>
      <c r="AP101" s="160" t="s">
        <v>160</v>
      </c>
    </row>
    <row r="102" spans="1:42" s="5" customFormat="1" ht="12.75">
      <c r="A102" s="215">
        <v>46</v>
      </c>
      <c r="B102" s="263" t="s">
        <v>121</v>
      </c>
      <c r="C102" s="263" t="s">
        <v>122</v>
      </c>
      <c r="D102" s="24">
        <f t="shared" si="12"/>
        <v>5</v>
      </c>
      <c r="E102" s="24">
        <f t="shared" si="13"/>
        <v>5</v>
      </c>
      <c r="F102" s="44"/>
      <c r="G102" s="45"/>
      <c r="H102" s="46"/>
      <c r="I102" s="47"/>
      <c r="J102" s="298"/>
      <c r="K102" s="44"/>
      <c r="L102" s="45"/>
      <c r="M102" s="46"/>
      <c r="N102" s="47"/>
      <c r="O102" s="298"/>
      <c r="P102" s="44"/>
      <c r="Q102" s="45"/>
      <c r="R102" s="46"/>
      <c r="S102" s="47"/>
      <c r="T102" s="298"/>
      <c r="U102" s="44"/>
      <c r="V102" s="45"/>
      <c r="W102" s="46"/>
      <c r="X102" s="47"/>
      <c r="Y102" s="298"/>
      <c r="Z102" s="44">
        <v>3</v>
      </c>
      <c r="AA102" s="45">
        <v>2</v>
      </c>
      <c r="AB102" s="46">
        <v>0</v>
      </c>
      <c r="AC102" s="47" t="s">
        <v>41</v>
      </c>
      <c r="AD102" s="298">
        <v>5</v>
      </c>
      <c r="AE102" s="44"/>
      <c r="AF102" s="45"/>
      <c r="AG102" s="46"/>
      <c r="AH102" s="47"/>
      <c r="AI102" s="298"/>
      <c r="AJ102" s="44"/>
      <c r="AK102" s="45"/>
      <c r="AL102" s="46"/>
      <c r="AM102" s="47"/>
      <c r="AN102" s="298"/>
      <c r="AO102" s="173">
        <v>45</v>
      </c>
      <c r="AP102" s="160"/>
    </row>
    <row r="103" spans="1:42" s="5" customFormat="1" ht="12.75">
      <c r="A103" s="215">
        <v>47</v>
      </c>
      <c r="B103" s="263" t="s">
        <v>123</v>
      </c>
      <c r="C103" s="263" t="s">
        <v>124</v>
      </c>
      <c r="D103" s="24">
        <f t="shared" si="12"/>
        <v>5</v>
      </c>
      <c r="E103" s="24">
        <f t="shared" si="13"/>
        <v>5</v>
      </c>
      <c r="F103" s="44"/>
      <c r="G103" s="45"/>
      <c r="H103" s="46"/>
      <c r="I103" s="47"/>
      <c r="J103" s="298"/>
      <c r="K103" s="44"/>
      <c r="L103" s="45"/>
      <c r="M103" s="46"/>
      <c r="N103" s="47"/>
      <c r="O103" s="298"/>
      <c r="P103" s="44"/>
      <c r="Q103" s="45"/>
      <c r="R103" s="46"/>
      <c r="S103" s="47"/>
      <c r="T103" s="298"/>
      <c r="U103" s="44"/>
      <c r="V103" s="45"/>
      <c r="W103" s="46"/>
      <c r="X103" s="47"/>
      <c r="Y103" s="298"/>
      <c r="Z103" s="44"/>
      <c r="AA103" s="45"/>
      <c r="AB103" s="46"/>
      <c r="AC103" s="47"/>
      <c r="AD103" s="298"/>
      <c r="AE103" s="44">
        <v>2</v>
      </c>
      <c r="AF103" s="45">
        <v>2</v>
      </c>
      <c r="AG103" s="46">
        <v>1</v>
      </c>
      <c r="AH103" s="47" t="s">
        <v>41</v>
      </c>
      <c r="AI103" s="298">
        <v>5</v>
      </c>
      <c r="AJ103" s="44"/>
      <c r="AK103" s="45"/>
      <c r="AL103" s="46"/>
      <c r="AM103" s="47"/>
      <c r="AN103" s="298"/>
      <c r="AO103" s="173">
        <v>46</v>
      </c>
      <c r="AP103" s="160"/>
    </row>
    <row r="104" spans="1:42" s="5" customFormat="1" ht="12.75">
      <c r="A104" s="215">
        <v>48</v>
      </c>
      <c r="B104" s="263" t="s">
        <v>125</v>
      </c>
      <c r="C104" s="263" t="s">
        <v>126</v>
      </c>
      <c r="D104" s="24">
        <f t="shared" si="12"/>
        <v>3</v>
      </c>
      <c r="E104" s="24">
        <f t="shared" si="13"/>
        <v>3</v>
      </c>
      <c r="F104" s="44"/>
      <c r="G104" s="45"/>
      <c r="H104" s="46"/>
      <c r="I104" s="47"/>
      <c r="J104" s="298"/>
      <c r="K104" s="44"/>
      <c r="L104" s="45"/>
      <c r="M104" s="46"/>
      <c r="N104" s="47"/>
      <c r="O104" s="298"/>
      <c r="P104" s="44"/>
      <c r="Q104" s="45"/>
      <c r="R104" s="46"/>
      <c r="S104" s="47"/>
      <c r="T104" s="298"/>
      <c r="U104" s="44"/>
      <c r="V104" s="45"/>
      <c r="W104" s="46"/>
      <c r="X104" s="47"/>
      <c r="Y104" s="298"/>
      <c r="Z104" s="44">
        <v>2</v>
      </c>
      <c r="AA104" s="45">
        <v>0</v>
      </c>
      <c r="AB104" s="46">
        <v>1</v>
      </c>
      <c r="AC104" s="47" t="s">
        <v>41</v>
      </c>
      <c r="AD104" s="298">
        <v>3</v>
      </c>
      <c r="AE104" s="44"/>
      <c r="AF104" s="45"/>
      <c r="AG104" s="46"/>
      <c r="AH104" s="47"/>
      <c r="AI104" s="298"/>
      <c r="AJ104" s="44"/>
      <c r="AK104" s="45"/>
      <c r="AL104" s="46"/>
      <c r="AM104" s="47"/>
      <c r="AN104" s="298"/>
      <c r="AO104" s="173">
        <v>33</v>
      </c>
      <c r="AP104" s="160"/>
    </row>
    <row r="105" spans="1:42" s="5" customFormat="1" ht="12.75">
      <c r="A105" s="215">
        <v>49</v>
      </c>
      <c r="B105" s="263" t="s">
        <v>127</v>
      </c>
      <c r="C105" s="263" t="s">
        <v>128</v>
      </c>
      <c r="D105" s="24">
        <f t="shared" si="12"/>
        <v>3</v>
      </c>
      <c r="E105" s="24">
        <f t="shared" si="13"/>
        <v>3</v>
      </c>
      <c r="F105" s="44"/>
      <c r="G105" s="45"/>
      <c r="H105" s="46"/>
      <c r="I105" s="47"/>
      <c r="J105" s="298"/>
      <c r="K105" s="44"/>
      <c r="L105" s="45"/>
      <c r="M105" s="46"/>
      <c r="N105" s="47"/>
      <c r="O105" s="298"/>
      <c r="P105" s="44"/>
      <c r="Q105" s="45"/>
      <c r="R105" s="46"/>
      <c r="S105" s="47"/>
      <c r="T105" s="298"/>
      <c r="U105" s="44"/>
      <c r="V105" s="45"/>
      <c r="W105" s="46"/>
      <c r="X105" s="47"/>
      <c r="Y105" s="298"/>
      <c r="Z105" s="44"/>
      <c r="AA105" s="45"/>
      <c r="AB105" s="46"/>
      <c r="AC105" s="47"/>
      <c r="AD105" s="298"/>
      <c r="AE105" s="44">
        <v>2</v>
      </c>
      <c r="AF105" s="45">
        <v>1</v>
      </c>
      <c r="AG105" s="46">
        <v>0</v>
      </c>
      <c r="AH105" s="47" t="s">
        <v>41</v>
      </c>
      <c r="AI105" s="298">
        <v>3</v>
      </c>
      <c r="AJ105" s="44"/>
      <c r="AK105" s="45"/>
      <c r="AL105" s="46"/>
      <c r="AM105" s="47"/>
      <c r="AN105" s="298"/>
      <c r="AO105" s="173">
        <v>48</v>
      </c>
      <c r="AP105" s="160"/>
    </row>
    <row r="106" spans="1:42" s="5" customFormat="1" ht="12.75">
      <c r="A106" s="215">
        <v>50</v>
      </c>
      <c r="B106" s="263" t="s">
        <v>129</v>
      </c>
      <c r="C106" s="263" t="s">
        <v>130</v>
      </c>
      <c r="D106" s="24">
        <f t="shared" si="12"/>
        <v>3</v>
      </c>
      <c r="E106" s="24">
        <f t="shared" si="13"/>
        <v>4</v>
      </c>
      <c r="F106" s="44"/>
      <c r="G106" s="45"/>
      <c r="H106" s="46"/>
      <c r="I106" s="47"/>
      <c r="J106" s="298"/>
      <c r="K106" s="44"/>
      <c r="L106" s="45"/>
      <c r="M106" s="46"/>
      <c r="N106" s="47"/>
      <c r="O106" s="298"/>
      <c r="P106" s="44"/>
      <c r="Q106" s="45"/>
      <c r="R106" s="46"/>
      <c r="S106" s="47"/>
      <c r="T106" s="298"/>
      <c r="U106" s="44">
        <v>2</v>
      </c>
      <c r="V106" s="45">
        <v>1</v>
      </c>
      <c r="W106" s="46">
        <v>0</v>
      </c>
      <c r="X106" s="47" t="s">
        <v>41</v>
      </c>
      <c r="Y106" s="298">
        <v>4</v>
      </c>
      <c r="Z106" s="44"/>
      <c r="AA106" s="45"/>
      <c r="AB106" s="46"/>
      <c r="AC106" s="47"/>
      <c r="AD106" s="298"/>
      <c r="AE106" s="44"/>
      <c r="AF106" s="45"/>
      <c r="AG106" s="46"/>
      <c r="AH106" s="47"/>
      <c r="AI106" s="298"/>
      <c r="AJ106" s="44"/>
      <c r="AK106" s="45"/>
      <c r="AL106" s="46"/>
      <c r="AM106" s="47"/>
      <c r="AN106" s="298"/>
      <c r="AO106" s="173">
        <v>11</v>
      </c>
      <c r="AP106" s="160"/>
    </row>
    <row r="107" spans="1:42" s="5" customFormat="1" ht="12.75">
      <c r="A107" s="215">
        <v>51</v>
      </c>
      <c r="B107" s="263" t="s">
        <v>131</v>
      </c>
      <c r="C107" s="263" t="s">
        <v>132</v>
      </c>
      <c r="D107" s="24">
        <f t="shared" si="12"/>
        <v>2</v>
      </c>
      <c r="E107" s="24">
        <f t="shared" si="13"/>
        <v>2</v>
      </c>
      <c r="F107" s="44"/>
      <c r="G107" s="45"/>
      <c r="H107" s="46"/>
      <c r="I107" s="47"/>
      <c r="J107" s="298"/>
      <c r="K107" s="44"/>
      <c r="L107" s="45"/>
      <c r="M107" s="46"/>
      <c r="N107" s="47"/>
      <c r="O107" s="298"/>
      <c r="P107" s="44"/>
      <c r="Q107" s="45"/>
      <c r="R107" s="46"/>
      <c r="S107" s="47"/>
      <c r="T107" s="298"/>
      <c r="U107" s="44">
        <v>2</v>
      </c>
      <c r="V107" s="45">
        <v>0</v>
      </c>
      <c r="W107" s="46">
        <v>0</v>
      </c>
      <c r="X107" s="47" t="s">
        <v>41</v>
      </c>
      <c r="Y107" s="298">
        <v>2</v>
      </c>
      <c r="Z107" s="44"/>
      <c r="AA107" s="45"/>
      <c r="AB107" s="46"/>
      <c r="AC107" s="47"/>
      <c r="AD107" s="298"/>
      <c r="AE107" s="43"/>
      <c r="AF107" s="46"/>
      <c r="AG107" s="45"/>
      <c r="AH107" s="51"/>
      <c r="AI107" s="305"/>
      <c r="AJ107" s="44"/>
      <c r="AK107" s="45"/>
      <c r="AL107" s="46"/>
      <c r="AM107" s="47"/>
      <c r="AN107" s="298"/>
      <c r="AO107" s="173">
        <v>11</v>
      </c>
      <c r="AP107" s="160"/>
    </row>
    <row r="108" spans="1:42" s="5" customFormat="1" ht="12.75">
      <c r="A108" s="215">
        <v>52</v>
      </c>
      <c r="B108" s="263" t="s">
        <v>133</v>
      </c>
      <c r="C108" s="263" t="s">
        <v>134</v>
      </c>
      <c r="D108" s="24">
        <f t="shared" si="12"/>
        <v>2</v>
      </c>
      <c r="E108" s="24">
        <f t="shared" si="13"/>
        <v>3</v>
      </c>
      <c r="F108" s="44"/>
      <c r="G108" s="45"/>
      <c r="H108" s="46"/>
      <c r="I108" s="47"/>
      <c r="J108" s="298"/>
      <c r="K108" s="44"/>
      <c r="L108" s="45"/>
      <c r="M108" s="46"/>
      <c r="N108" s="47"/>
      <c r="O108" s="298"/>
      <c r="P108" s="44"/>
      <c r="Q108" s="45"/>
      <c r="R108" s="46"/>
      <c r="S108" s="47"/>
      <c r="T108" s="298"/>
      <c r="U108" s="44"/>
      <c r="V108" s="45"/>
      <c r="W108" s="46"/>
      <c r="X108" s="47"/>
      <c r="Y108" s="298"/>
      <c r="Z108" s="44"/>
      <c r="AA108" s="45"/>
      <c r="AB108" s="46"/>
      <c r="AC108" s="47"/>
      <c r="AD108" s="298"/>
      <c r="AE108" s="44"/>
      <c r="AF108" s="45"/>
      <c r="AG108" s="46"/>
      <c r="AH108" s="47"/>
      <c r="AI108" s="298"/>
      <c r="AJ108" s="44">
        <v>2</v>
      </c>
      <c r="AK108" s="45">
        <v>0</v>
      </c>
      <c r="AL108" s="46">
        <v>0</v>
      </c>
      <c r="AM108" s="47" t="s">
        <v>41</v>
      </c>
      <c r="AN108" s="298">
        <v>3</v>
      </c>
      <c r="AO108" s="173">
        <v>2</v>
      </c>
      <c r="AP108" s="160"/>
    </row>
    <row r="109" spans="1:42" s="5" customFormat="1" ht="27" customHeight="1">
      <c r="A109" s="215">
        <v>53</v>
      </c>
      <c r="B109" s="263" t="s">
        <v>135</v>
      </c>
      <c r="C109" s="263" t="s">
        <v>136</v>
      </c>
      <c r="D109" s="24">
        <f t="shared" si="12"/>
        <v>2</v>
      </c>
      <c r="E109" s="24">
        <f t="shared" si="13"/>
        <v>2</v>
      </c>
      <c r="F109" s="44"/>
      <c r="G109" s="45"/>
      <c r="H109" s="46"/>
      <c r="I109" s="47"/>
      <c r="J109" s="298"/>
      <c r="K109" s="44"/>
      <c r="L109" s="45"/>
      <c r="M109" s="46"/>
      <c r="N109" s="47"/>
      <c r="O109" s="298"/>
      <c r="P109" s="44"/>
      <c r="Q109" s="45"/>
      <c r="R109" s="46"/>
      <c r="S109" s="47"/>
      <c r="T109" s="298"/>
      <c r="U109" s="44"/>
      <c r="V109" s="45"/>
      <c r="W109" s="46"/>
      <c r="X109" s="47"/>
      <c r="Y109" s="298"/>
      <c r="Z109" s="44">
        <v>1</v>
      </c>
      <c r="AA109" s="45">
        <v>1</v>
      </c>
      <c r="AB109" s="46">
        <v>0</v>
      </c>
      <c r="AC109" s="47" t="s">
        <v>30</v>
      </c>
      <c r="AD109" s="298">
        <v>2</v>
      </c>
      <c r="AE109" s="44"/>
      <c r="AF109" s="45"/>
      <c r="AG109" s="46"/>
      <c r="AH109" s="47"/>
      <c r="AI109" s="298"/>
      <c r="AJ109" s="44"/>
      <c r="AK109" s="45"/>
      <c r="AL109" s="46"/>
      <c r="AM109" s="47"/>
      <c r="AN109" s="298"/>
      <c r="AO109" s="238" t="s">
        <v>193</v>
      </c>
      <c r="AP109" s="160"/>
    </row>
    <row r="110" spans="1:42" s="5" customFormat="1" ht="12.75">
      <c r="A110" s="215">
        <v>54</v>
      </c>
      <c r="B110" s="263" t="s">
        <v>137</v>
      </c>
      <c r="C110" s="263" t="s">
        <v>138</v>
      </c>
      <c r="D110" s="24">
        <f t="shared" si="12"/>
        <v>3</v>
      </c>
      <c r="E110" s="24">
        <f t="shared" si="13"/>
        <v>3</v>
      </c>
      <c r="F110" s="44"/>
      <c r="G110" s="45"/>
      <c r="H110" s="46"/>
      <c r="I110" s="47"/>
      <c r="J110" s="298"/>
      <c r="K110" s="44"/>
      <c r="L110" s="45"/>
      <c r="M110" s="46"/>
      <c r="N110" s="47"/>
      <c r="O110" s="298"/>
      <c r="P110" s="44"/>
      <c r="Q110" s="45"/>
      <c r="R110" s="46"/>
      <c r="S110" s="47"/>
      <c r="T110" s="298"/>
      <c r="U110" s="44"/>
      <c r="V110" s="45"/>
      <c r="W110" s="46"/>
      <c r="X110" s="47"/>
      <c r="Y110" s="298"/>
      <c r="Z110" s="44"/>
      <c r="AA110" s="45"/>
      <c r="AB110" s="46"/>
      <c r="AC110" s="47"/>
      <c r="AD110" s="298"/>
      <c r="AE110" s="44">
        <v>2</v>
      </c>
      <c r="AF110" s="45">
        <v>0</v>
      </c>
      <c r="AG110" s="46">
        <v>1</v>
      </c>
      <c r="AH110" s="47" t="s">
        <v>41</v>
      </c>
      <c r="AI110" s="298">
        <v>3</v>
      </c>
      <c r="AJ110" s="44"/>
      <c r="AK110" s="45"/>
      <c r="AL110" s="46"/>
      <c r="AM110" s="47"/>
      <c r="AN110" s="298"/>
      <c r="AO110" s="173">
        <v>39</v>
      </c>
      <c r="AP110" s="160"/>
    </row>
    <row r="111" spans="1:42" s="5" customFormat="1" ht="12.75">
      <c r="A111" s="215">
        <v>55</v>
      </c>
      <c r="B111" s="263" t="s">
        <v>139</v>
      </c>
      <c r="C111" s="263" t="s">
        <v>140</v>
      </c>
      <c r="D111" s="24">
        <f t="shared" si="12"/>
        <v>2</v>
      </c>
      <c r="E111" s="24">
        <f t="shared" si="13"/>
        <v>3</v>
      </c>
      <c r="F111" s="44"/>
      <c r="G111" s="45"/>
      <c r="H111" s="46"/>
      <c r="I111" s="47"/>
      <c r="J111" s="298"/>
      <c r="K111" s="44"/>
      <c r="L111" s="45"/>
      <c r="M111" s="46"/>
      <c r="N111" s="47"/>
      <c r="O111" s="298"/>
      <c r="P111" s="44"/>
      <c r="Q111" s="45"/>
      <c r="R111" s="46"/>
      <c r="S111" s="47"/>
      <c r="T111" s="298"/>
      <c r="U111" s="44"/>
      <c r="V111" s="45"/>
      <c r="W111" s="46"/>
      <c r="X111" s="47"/>
      <c r="Y111" s="298"/>
      <c r="Z111" s="44"/>
      <c r="AA111" s="45"/>
      <c r="AB111" s="46"/>
      <c r="AC111" s="47"/>
      <c r="AD111" s="298"/>
      <c r="AE111" s="44">
        <v>2</v>
      </c>
      <c r="AF111" s="45">
        <v>0</v>
      </c>
      <c r="AG111" s="46">
        <v>0</v>
      </c>
      <c r="AH111" s="47" t="s">
        <v>41</v>
      </c>
      <c r="AI111" s="298">
        <v>3</v>
      </c>
      <c r="AJ111" s="44"/>
      <c r="AK111" s="45"/>
      <c r="AL111" s="46"/>
      <c r="AM111" s="47"/>
      <c r="AN111" s="298"/>
      <c r="AO111" s="173">
        <v>39</v>
      </c>
      <c r="AP111" s="160"/>
    </row>
    <row r="112" spans="1:42" s="4" customFormat="1" ht="30.75" customHeight="1">
      <c r="A112" s="215">
        <v>56</v>
      </c>
      <c r="B112" s="263" t="s">
        <v>198</v>
      </c>
      <c r="C112" s="269" t="s">
        <v>206</v>
      </c>
      <c r="D112" s="24">
        <f t="shared" si="12"/>
        <v>2</v>
      </c>
      <c r="E112" s="24">
        <v>2</v>
      </c>
      <c r="F112" s="44"/>
      <c r="G112" s="45"/>
      <c r="H112" s="46"/>
      <c r="I112" s="47"/>
      <c r="J112" s="298"/>
      <c r="K112" s="44"/>
      <c r="L112" s="45"/>
      <c r="M112" s="46"/>
      <c r="N112" s="47"/>
      <c r="O112" s="298"/>
      <c r="P112" s="44"/>
      <c r="Q112" s="45"/>
      <c r="R112" s="46"/>
      <c r="S112" s="47"/>
      <c r="T112" s="298"/>
      <c r="U112" s="151">
        <v>2</v>
      </c>
      <c r="V112" s="152">
        <v>0</v>
      </c>
      <c r="W112" s="153">
        <v>0</v>
      </c>
      <c r="X112" s="154" t="s">
        <v>30</v>
      </c>
      <c r="Y112" s="310">
        <v>2</v>
      </c>
      <c r="Z112" s="44"/>
      <c r="AA112" s="45"/>
      <c r="AB112" s="46"/>
      <c r="AC112" s="47"/>
      <c r="AD112" s="298"/>
      <c r="AE112" s="44"/>
      <c r="AF112" s="45"/>
      <c r="AG112" s="46"/>
      <c r="AH112" s="47"/>
      <c r="AI112" s="298"/>
      <c r="AJ112" s="44"/>
      <c r="AK112" s="45"/>
      <c r="AL112" s="46"/>
      <c r="AM112" s="47"/>
      <c r="AN112" s="311"/>
      <c r="AO112" s="173">
        <v>32</v>
      </c>
      <c r="AP112" s="161"/>
    </row>
    <row r="113" spans="1:42" s="4" customFormat="1" ht="30" customHeight="1">
      <c r="A113" s="215">
        <v>57</v>
      </c>
      <c r="B113" s="263" t="s">
        <v>199</v>
      </c>
      <c r="C113" s="269" t="s">
        <v>207</v>
      </c>
      <c r="D113" s="24">
        <f t="shared" si="12"/>
        <v>3</v>
      </c>
      <c r="E113" s="147">
        <f>SUM(J113,O113,T113,Y113,AD113,AI113,AN113)</f>
        <v>3</v>
      </c>
      <c r="F113" s="151"/>
      <c r="G113" s="152"/>
      <c r="H113" s="153"/>
      <c r="I113" s="154"/>
      <c r="J113" s="310"/>
      <c r="K113" s="151"/>
      <c r="L113" s="152"/>
      <c r="M113" s="153"/>
      <c r="N113" s="154"/>
      <c r="O113" s="310"/>
      <c r="P113" s="151"/>
      <c r="Q113" s="152"/>
      <c r="R113" s="153"/>
      <c r="S113" s="154"/>
      <c r="T113" s="310"/>
      <c r="U113" s="151"/>
      <c r="V113" s="152"/>
      <c r="W113" s="153"/>
      <c r="X113" s="154"/>
      <c r="Y113" s="310"/>
      <c r="Z113" s="151"/>
      <c r="AA113" s="152"/>
      <c r="AB113" s="153"/>
      <c r="AC113" s="154"/>
      <c r="AD113" s="310"/>
      <c r="AE113" s="151">
        <v>0</v>
      </c>
      <c r="AF113" s="152">
        <v>1</v>
      </c>
      <c r="AG113" s="153">
        <v>2</v>
      </c>
      <c r="AH113" s="154" t="s">
        <v>30</v>
      </c>
      <c r="AI113" s="310">
        <v>3</v>
      </c>
      <c r="AJ113" s="151"/>
      <c r="AK113" s="45"/>
      <c r="AL113" s="46"/>
      <c r="AM113" s="47"/>
      <c r="AN113" s="298"/>
      <c r="AO113" s="173">
        <v>27</v>
      </c>
      <c r="AP113" s="161"/>
    </row>
    <row r="114" spans="1:42" s="8" customFormat="1" ht="26.25" customHeight="1">
      <c r="A114" s="215">
        <v>58</v>
      </c>
      <c r="B114" s="263" t="s">
        <v>200</v>
      </c>
      <c r="C114" s="269" t="s">
        <v>208</v>
      </c>
      <c r="D114" s="24">
        <f t="shared" si="12"/>
        <v>2</v>
      </c>
      <c r="E114" s="147">
        <f>SUM(J114,O114,T114,Y114,AD114,AI114,AN114)</f>
        <v>2</v>
      </c>
      <c r="F114" s="44"/>
      <c r="G114" s="45"/>
      <c r="H114" s="153"/>
      <c r="I114" s="154"/>
      <c r="J114" s="310"/>
      <c r="K114" s="151"/>
      <c r="L114" s="152"/>
      <c r="M114" s="153"/>
      <c r="N114" s="154"/>
      <c r="O114" s="310"/>
      <c r="P114" s="151"/>
      <c r="Q114" s="152"/>
      <c r="R114" s="153"/>
      <c r="S114" s="154"/>
      <c r="T114" s="310"/>
      <c r="U114" s="151"/>
      <c r="V114" s="152"/>
      <c r="W114" s="153"/>
      <c r="X114" s="154"/>
      <c r="Y114" s="310"/>
      <c r="Z114" s="151">
        <v>0</v>
      </c>
      <c r="AA114" s="152">
        <v>2</v>
      </c>
      <c r="AB114" s="153">
        <v>0</v>
      </c>
      <c r="AC114" s="154" t="s">
        <v>30</v>
      </c>
      <c r="AD114" s="310">
        <v>2</v>
      </c>
      <c r="AE114" s="151"/>
      <c r="AF114" s="152"/>
      <c r="AG114" s="153"/>
      <c r="AH114" s="154"/>
      <c r="AI114" s="310"/>
      <c r="AJ114" s="44"/>
      <c r="AK114" s="45"/>
      <c r="AL114" s="46"/>
      <c r="AM114" s="47"/>
      <c r="AN114" s="298"/>
      <c r="AO114" s="173">
        <v>56</v>
      </c>
      <c r="AP114" s="161"/>
    </row>
    <row r="115" spans="1:42" s="4" customFormat="1" ht="12.75">
      <c r="A115" s="215">
        <v>59</v>
      </c>
      <c r="B115" s="263" t="s">
        <v>205</v>
      </c>
      <c r="C115" s="263" t="s">
        <v>22</v>
      </c>
      <c r="D115" s="24">
        <f t="shared" si="12"/>
        <v>0</v>
      </c>
      <c r="E115" s="147">
        <f>SUM(J115,O115,T115,Y115,AD115,AI115,AN115)</f>
        <v>15</v>
      </c>
      <c r="F115" s="44"/>
      <c r="G115" s="45"/>
      <c r="H115" s="46"/>
      <c r="I115" s="47"/>
      <c r="J115" s="298"/>
      <c r="K115" s="44"/>
      <c r="L115" s="45"/>
      <c r="M115" s="46"/>
      <c r="N115" s="47"/>
      <c r="O115" s="298"/>
      <c r="P115" s="44"/>
      <c r="Q115" s="45"/>
      <c r="R115" s="46"/>
      <c r="S115" s="47"/>
      <c r="T115" s="298"/>
      <c r="U115" s="44"/>
      <c r="V115" s="45"/>
      <c r="W115" s="46"/>
      <c r="X115" s="47"/>
      <c r="Y115" s="298"/>
      <c r="Z115" s="44"/>
      <c r="AA115" s="45"/>
      <c r="AB115" s="46"/>
      <c r="AC115" s="47"/>
      <c r="AD115" s="298"/>
      <c r="AE115" s="44"/>
      <c r="AF115" s="45"/>
      <c r="AG115" s="46"/>
      <c r="AH115" s="47"/>
      <c r="AI115" s="298"/>
      <c r="AJ115" s="44">
        <v>0</v>
      </c>
      <c r="AK115" s="45">
        <v>0</v>
      </c>
      <c r="AL115" s="46">
        <v>0</v>
      </c>
      <c r="AM115" s="47"/>
      <c r="AN115" s="298">
        <v>15</v>
      </c>
      <c r="AO115" s="173" t="s">
        <v>159</v>
      </c>
      <c r="AP115" s="161"/>
    </row>
    <row r="116" spans="1:42" s="233" customFormat="1" ht="13.5" thickBot="1">
      <c r="A116" s="215">
        <v>60</v>
      </c>
      <c r="B116" s="268" t="s">
        <v>215</v>
      </c>
      <c r="C116" s="273" t="s">
        <v>214</v>
      </c>
      <c r="D116" s="24">
        <f t="shared" si="12"/>
        <v>3</v>
      </c>
      <c r="E116" s="147">
        <f>SUM(J116,O116,T116,Y116,AD116,AI116,AN116)</f>
        <v>4</v>
      </c>
      <c r="F116" s="44"/>
      <c r="G116" s="45"/>
      <c r="H116" s="46"/>
      <c r="I116" s="47"/>
      <c r="J116" s="298"/>
      <c r="K116" s="44"/>
      <c r="L116" s="45"/>
      <c r="M116" s="46"/>
      <c r="N116" s="47"/>
      <c r="O116" s="298"/>
      <c r="P116" s="44"/>
      <c r="Q116" s="45"/>
      <c r="R116" s="46"/>
      <c r="S116" s="47"/>
      <c r="T116" s="298"/>
      <c r="U116" s="44"/>
      <c r="V116" s="45"/>
      <c r="W116" s="46"/>
      <c r="X116" s="47"/>
      <c r="Y116" s="298"/>
      <c r="Z116" s="44"/>
      <c r="AA116" s="45"/>
      <c r="AB116" s="46"/>
      <c r="AC116" s="47"/>
      <c r="AD116" s="298"/>
      <c r="AE116" s="44"/>
      <c r="AF116" s="45"/>
      <c r="AG116" s="46"/>
      <c r="AH116" s="47"/>
      <c r="AI116" s="298"/>
      <c r="AJ116" s="44">
        <v>0</v>
      </c>
      <c r="AK116" s="45">
        <v>0</v>
      </c>
      <c r="AL116" s="46">
        <v>3</v>
      </c>
      <c r="AM116" s="47" t="s">
        <v>30</v>
      </c>
      <c r="AN116" s="299">
        <v>4</v>
      </c>
      <c r="AO116" s="173" t="s">
        <v>159</v>
      </c>
      <c r="AP116" s="161"/>
    </row>
    <row r="117" spans="1:41" ht="18" customHeight="1" thickBot="1">
      <c r="A117" s="435" t="s">
        <v>156</v>
      </c>
      <c r="B117" s="436"/>
      <c r="C117" s="437"/>
      <c r="D117" s="56">
        <f>D100+D36+D24+D8</f>
        <v>164</v>
      </c>
      <c r="E117" s="56">
        <f>E100+E36+E24+E8</f>
        <v>200</v>
      </c>
      <c r="F117" s="57">
        <f>F100+F36+F24+F8</f>
        <v>18</v>
      </c>
      <c r="G117" s="57">
        <f>G85+G36+G24+G8</f>
        <v>4</v>
      </c>
      <c r="H117" s="57">
        <f>H85+H36+H24+H8</f>
        <v>5</v>
      </c>
      <c r="I117" s="57"/>
      <c r="J117" s="57">
        <f>J100+J36+J24+J8</f>
        <v>27</v>
      </c>
      <c r="K117" s="57">
        <f>K100+K36+K24+K8</f>
        <v>15</v>
      </c>
      <c r="L117" s="57">
        <f>L85+L36+L24+L8</f>
        <v>4</v>
      </c>
      <c r="M117" s="57">
        <f>M85+M36+M24+M8</f>
        <v>7</v>
      </c>
      <c r="N117" s="57"/>
      <c r="O117" s="57">
        <f>O100+O36+O24+O8</f>
        <v>34</v>
      </c>
      <c r="P117" s="57">
        <f>P100+P36+P24+P8</f>
        <v>12</v>
      </c>
      <c r="Q117" s="57">
        <f>Q100+Q36+Q24+Q8</f>
        <v>5</v>
      </c>
      <c r="R117" s="57">
        <f>R100+R36+R24+R8</f>
        <v>9</v>
      </c>
      <c r="S117" s="57"/>
      <c r="T117" s="57">
        <f>T100+T36+T24+T8</f>
        <v>30</v>
      </c>
      <c r="U117" s="57">
        <f>U100+U36+U24+U8</f>
        <v>14</v>
      </c>
      <c r="V117" s="57">
        <f>V100+V36+V24+V8</f>
        <v>3</v>
      </c>
      <c r="W117" s="57">
        <f>W100+W36+W24+W8</f>
        <v>5</v>
      </c>
      <c r="X117" s="57"/>
      <c r="Y117" s="57">
        <f>Y100+Y36+Y24+Y8</f>
        <v>23</v>
      </c>
      <c r="Z117" s="57">
        <f>Z100+Z36+Z24+Z8</f>
        <v>15</v>
      </c>
      <c r="AA117" s="57">
        <f>AA100+AA36+AA24+AA8</f>
        <v>7</v>
      </c>
      <c r="AB117" s="57">
        <f>AB100+AB36+AB24+AB8</f>
        <v>5</v>
      </c>
      <c r="AC117" s="57"/>
      <c r="AD117" s="57">
        <f>AD100+AD36+AD24+AD8</f>
        <v>29</v>
      </c>
      <c r="AE117" s="57">
        <f>AE100+AE36+AE24+AE8</f>
        <v>14</v>
      </c>
      <c r="AF117" s="57">
        <f>AF100+AF36+AF24+AF8</f>
        <v>6</v>
      </c>
      <c r="AG117" s="57">
        <f>AG100+AG36+AG24+AG8</f>
        <v>5</v>
      </c>
      <c r="AH117" s="57"/>
      <c r="AI117" s="57">
        <f>AI100+AI36+AI24+AI8</f>
        <v>27</v>
      </c>
      <c r="AJ117" s="57">
        <f>AJ100+AJ36+AJ24+AJ8</f>
        <v>8</v>
      </c>
      <c r="AK117" s="57">
        <f>AK100+AK36+AK24+AK8</f>
        <v>0</v>
      </c>
      <c r="AL117" s="57">
        <f>AL100+AL36+AL24+AL8</f>
        <v>3</v>
      </c>
      <c r="AM117" s="57"/>
      <c r="AN117" s="169">
        <f>AN100+AN36+AN24+AN8</f>
        <v>30</v>
      </c>
      <c r="AO117" s="175"/>
    </row>
    <row r="118" spans="1:40" ht="12.75">
      <c r="A118" s="213"/>
      <c r="B118" s="274"/>
      <c r="C118" s="376" t="s">
        <v>23</v>
      </c>
      <c r="D118" s="24"/>
      <c r="E118" s="143"/>
      <c r="F118" s="48"/>
      <c r="G118" s="46"/>
      <c r="H118" s="45"/>
      <c r="I118" s="51">
        <f>COUNTIF(I9:I51,"s")+COUNTIF(I101:I116,"s")</f>
        <v>0</v>
      </c>
      <c r="J118" s="305"/>
      <c r="K118" s="48"/>
      <c r="L118" s="46"/>
      <c r="M118" s="45"/>
      <c r="N118" s="51">
        <f>COUNTIF(N9:N51,"s")+COUNTIF(N101:N116,"s")</f>
        <v>1</v>
      </c>
      <c r="O118" s="305"/>
      <c r="P118" s="48"/>
      <c r="Q118" s="46"/>
      <c r="R118" s="45"/>
      <c r="S118" s="51">
        <f>COUNTIF(S9:S51,"s")+COUNTIF(S101:S116,"s")</f>
        <v>1</v>
      </c>
      <c r="T118" s="305"/>
      <c r="U118" s="48"/>
      <c r="V118" s="46"/>
      <c r="W118" s="45"/>
      <c r="X118" s="51">
        <f>COUNTIF(X9:X51,"s")+COUNTIF(X101:X116,"s")</f>
        <v>0</v>
      </c>
      <c r="Y118" s="305"/>
      <c r="Z118" s="48"/>
      <c r="AA118" s="46"/>
      <c r="AB118" s="45"/>
      <c r="AC118" s="51">
        <f>COUNTIF(AC9:AC51,"s")+COUNTIF(AC101:AC116,"s")</f>
        <v>0</v>
      </c>
      <c r="AD118" s="305"/>
      <c r="AE118" s="48"/>
      <c r="AF118" s="46"/>
      <c r="AG118" s="45"/>
      <c r="AH118" s="51">
        <f>COUNTIF(AH9:AH51,"s")+COUNTIF(AH101:AH116,"s")</f>
        <v>0</v>
      </c>
      <c r="AI118" s="305"/>
      <c r="AJ118" s="48"/>
      <c r="AK118" s="46"/>
      <c r="AL118" s="45"/>
      <c r="AM118" s="51">
        <f>COUNTIF(AM9:AM51,"s")+COUNTIF(AM101:AM116,"s")</f>
        <v>0</v>
      </c>
      <c r="AN118" s="305"/>
    </row>
    <row r="119" spans="1:40" ht="12.75">
      <c r="A119" s="215"/>
      <c r="B119" s="275"/>
      <c r="C119" s="287" t="s">
        <v>24</v>
      </c>
      <c r="D119" s="24"/>
      <c r="E119" s="144"/>
      <c r="F119" s="48"/>
      <c r="G119" s="46"/>
      <c r="H119" s="45"/>
      <c r="I119" s="51">
        <f>COUNTIF(I9:I61,"v")+COUNTIF(I101:I116,"v")</f>
        <v>5</v>
      </c>
      <c r="J119" s="303"/>
      <c r="K119" s="48"/>
      <c r="L119" s="46"/>
      <c r="M119" s="45"/>
      <c r="N119" s="51">
        <f>COUNTIF(N9:N61,"v")+COUNTIF(N101:N116,"v")</f>
        <v>2</v>
      </c>
      <c r="O119" s="303"/>
      <c r="P119" s="48"/>
      <c r="Q119" s="46"/>
      <c r="R119" s="45"/>
      <c r="S119" s="51">
        <f>COUNTIF(S9:S61,"v")+COUNTIF(S101:S116,"v")</f>
        <v>4</v>
      </c>
      <c r="T119" s="303"/>
      <c r="U119" s="48"/>
      <c r="V119" s="46"/>
      <c r="W119" s="45"/>
      <c r="X119" s="51">
        <f>COUNTIF(X9:X61,"v")+COUNTIF(X101:X116,"v")</f>
        <v>4</v>
      </c>
      <c r="Y119" s="303"/>
      <c r="Z119" s="48"/>
      <c r="AA119" s="46"/>
      <c r="AB119" s="45"/>
      <c r="AC119" s="51">
        <f>COUNTIF(AC9:AC61,"v")+COUNTIF(AC101:AC116,"v")</f>
        <v>5</v>
      </c>
      <c r="AD119" s="303"/>
      <c r="AE119" s="48"/>
      <c r="AF119" s="46"/>
      <c r="AG119" s="45"/>
      <c r="AH119" s="51">
        <f>COUNTIF(AH9:AH61,"v")+COUNTIF(AH101:AH116,"v")</f>
        <v>5</v>
      </c>
      <c r="AI119" s="303"/>
      <c r="AJ119" s="48"/>
      <c r="AK119" s="46"/>
      <c r="AL119" s="45"/>
      <c r="AM119" s="51">
        <f>COUNTIF(AM9:AM61,"v")+COUNTIF(AM101:AM116,"v")</f>
        <v>2</v>
      </c>
      <c r="AN119" s="303"/>
    </row>
    <row r="120" spans="1:40" ht="12.75">
      <c r="A120" s="215"/>
      <c r="B120" s="275"/>
      <c r="C120" s="286" t="s">
        <v>25</v>
      </c>
      <c r="D120" s="24"/>
      <c r="E120" s="144"/>
      <c r="F120" s="48"/>
      <c r="G120" s="46"/>
      <c r="H120" s="45"/>
      <c r="I120" s="51">
        <f>COUNTIF(I9:I61,"f")+COUNTIF(I101:I116,"f")</f>
        <v>2</v>
      </c>
      <c r="J120" s="301"/>
      <c r="K120" s="48"/>
      <c r="L120" s="46"/>
      <c r="M120" s="45"/>
      <c r="N120" s="51">
        <f>COUNTIF(N9:N61,"f")+COUNTIF(N101:N116,"f")</f>
        <v>6</v>
      </c>
      <c r="O120" s="301"/>
      <c r="P120" s="48"/>
      <c r="Q120" s="46"/>
      <c r="R120" s="45"/>
      <c r="S120" s="51">
        <f>COUNTIF(S9:S61,"f")+COUNTIF(S101:S116,"f")</f>
        <v>3</v>
      </c>
      <c r="T120" s="301"/>
      <c r="U120" s="48"/>
      <c r="V120" s="46"/>
      <c r="W120" s="45"/>
      <c r="X120" s="51">
        <f>COUNTIF(X9:X61,"f")+COUNTIF(X101:X116,"f")</f>
        <v>4</v>
      </c>
      <c r="Y120" s="301"/>
      <c r="Z120" s="48"/>
      <c r="AA120" s="46"/>
      <c r="AB120" s="45"/>
      <c r="AC120" s="51">
        <f>COUNTIF(AC9:AC61,"f")+COUNTIF(AC101:AC116,"f")</f>
        <v>5</v>
      </c>
      <c r="AD120" s="301"/>
      <c r="AE120" s="48"/>
      <c r="AF120" s="46"/>
      <c r="AG120" s="45"/>
      <c r="AH120" s="51">
        <f>COUNTIF(AH9:AH61,"f")+COUNTIF(AH101:AH116,"f")</f>
        <v>4</v>
      </c>
      <c r="AI120" s="301"/>
      <c r="AJ120" s="48"/>
      <c r="AK120" s="46"/>
      <c r="AL120" s="45"/>
      <c r="AM120" s="51">
        <f>COUNTIF(AM9:AM61,"f")+COUNTIF(AM101:AM116,"f")</f>
        <v>3</v>
      </c>
      <c r="AN120" s="301"/>
    </row>
    <row r="121" spans="1:40" ht="12.75">
      <c r="A121" s="227"/>
      <c r="B121" s="275"/>
      <c r="C121" s="378" t="s">
        <v>220</v>
      </c>
      <c r="D121" s="24"/>
      <c r="E121" s="24"/>
      <c r="F121" s="44"/>
      <c r="G121" s="45"/>
      <c r="H121" s="46"/>
      <c r="I121" s="47"/>
      <c r="J121" s="298"/>
      <c r="K121" s="44"/>
      <c r="L121" s="45"/>
      <c r="M121" s="46"/>
      <c r="N121" s="47"/>
      <c r="O121" s="298"/>
      <c r="P121" s="44"/>
      <c r="Q121" s="45"/>
      <c r="R121" s="46"/>
      <c r="S121" s="47"/>
      <c r="T121" s="298"/>
      <c r="U121" s="44"/>
      <c r="V121" s="45"/>
      <c r="W121" s="46"/>
      <c r="X121" s="47"/>
      <c r="Y121" s="298"/>
      <c r="Z121" s="44"/>
      <c r="AA121" s="45"/>
      <c r="AB121" s="46"/>
      <c r="AC121" s="47"/>
      <c r="AD121" s="298"/>
      <c r="AE121" s="44"/>
      <c r="AF121" s="45"/>
      <c r="AG121" s="46"/>
      <c r="AH121" s="47"/>
      <c r="AI121" s="298"/>
      <c r="AJ121" s="44"/>
      <c r="AK121" s="45"/>
      <c r="AL121" s="46"/>
      <c r="AM121" s="47"/>
      <c r="AN121" s="298"/>
    </row>
    <row r="122" spans="1:42" s="8" customFormat="1" ht="14.25">
      <c r="A122" s="224">
        <v>61</v>
      </c>
      <c r="B122" s="275"/>
      <c r="C122" s="277" t="s">
        <v>221</v>
      </c>
      <c r="D122" s="24">
        <v>2</v>
      </c>
      <c r="E122" s="24">
        <v>2</v>
      </c>
      <c r="F122" s="44"/>
      <c r="G122" s="45"/>
      <c r="H122" s="46"/>
      <c r="I122" s="47"/>
      <c r="J122" s="298"/>
      <c r="K122" s="44"/>
      <c r="L122" s="45"/>
      <c r="M122" s="46"/>
      <c r="N122" s="47"/>
      <c r="O122" s="298"/>
      <c r="P122" s="44"/>
      <c r="Q122" s="45"/>
      <c r="R122" s="46"/>
      <c r="S122" s="47"/>
      <c r="T122" s="298"/>
      <c r="U122" s="44">
        <v>2</v>
      </c>
      <c r="V122" s="45">
        <v>0</v>
      </c>
      <c r="W122" s="46">
        <v>0</v>
      </c>
      <c r="X122" s="47" t="s">
        <v>30</v>
      </c>
      <c r="Y122" s="298">
        <v>2</v>
      </c>
      <c r="Z122" s="44"/>
      <c r="AA122" s="45"/>
      <c r="AB122" s="46"/>
      <c r="AC122" s="47"/>
      <c r="AD122" s="298"/>
      <c r="AE122" s="44"/>
      <c r="AF122" s="45"/>
      <c r="AG122" s="46"/>
      <c r="AH122" s="47"/>
      <c r="AI122" s="298"/>
      <c r="AJ122" s="48"/>
      <c r="AK122" s="46"/>
      <c r="AL122" s="45"/>
      <c r="AM122" s="51"/>
      <c r="AN122" s="301"/>
      <c r="AO122" s="163"/>
      <c r="AP122" s="163"/>
    </row>
    <row r="123" spans="1:42" s="7" customFormat="1" ht="14.25">
      <c r="A123" s="224">
        <v>62</v>
      </c>
      <c r="B123" s="275"/>
      <c r="C123" s="277" t="s">
        <v>222</v>
      </c>
      <c r="D123" s="24">
        <v>2</v>
      </c>
      <c r="E123" s="24">
        <v>3</v>
      </c>
      <c r="F123" s="44"/>
      <c r="G123" s="45"/>
      <c r="H123" s="46"/>
      <c r="I123" s="47"/>
      <c r="J123" s="298"/>
      <c r="K123" s="44"/>
      <c r="L123" s="45"/>
      <c r="M123" s="46"/>
      <c r="N123" s="47"/>
      <c r="O123" s="298"/>
      <c r="P123" s="44"/>
      <c r="Q123" s="45"/>
      <c r="R123" s="46"/>
      <c r="S123" s="47"/>
      <c r="T123" s="298"/>
      <c r="U123" s="44"/>
      <c r="V123" s="45"/>
      <c r="W123" s="46"/>
      <c r="X123" s="47"/>
      <c r="Y123" s="298"/>
      <c r="Z123" s="44"/>
      <c r="AA123" s="45"/>
      <c r="AB123" s="46"/>
      <c r="AC123" s="47"/>
      <c r="AD123" s="298"/>
      <c r="AE123" s="44"/>
      <c r="AF123" s="45"/>
      <c r="AG123" s="46"/>
      <c r="AH123" s="47"/>
      <c r="AI123" s="298"/>
      <c r="AJ123" s="392">
        <v>2</v>
      </c>
      <c r="AK123" s="46">
        <v>0</v>
      </c>
      <c r="AL123" s="393">
        <v>0</v>
      </c>
      <c r="AM123" s="394" t="s">
        <v>30</v>
      </c>
      <c r="AN123" s="397">
        <v>3</v>
      </c>
      <c r="AO123" s="163"/>
      <c r="AP123" s="163"/>
    </row>
    <row r="124" spans="1:42" s="8" customFormat="1" ht="14.25">
      <c r="A124" s="224">
        <v>63</v>
      </c>
      <c r="B124" s="275"/>
      <c r="C124" s="277" t="s">
        <v>223</v>
      </c>
      <c r="D124" s="24">
        <v>2</v>
      </c>
      <c r="E124" s="24">
        <v>2</v>
      </c>
      <c r="F124" s="44"/>
      <c r="G124" s="45"/>
      <c r="H124" s="46"/>
      <c r="I124" s="47"/>
      <c r="J124" s="298"/>
      <c r="K124" s="44"/>
      <c r="L124" s="45"/>
      <c r="M124" s="46"/>
      <c r="N124" s="47"/>
      <c r="O124" s="298"/>
      <c r="P124" s="44"/>
      <c r="Q124" s="45"/>
      <c r="R124" s="46"/>
      <c r="S124" s="47"/>
      <c r="T124" s="298"/>
      <c r="U124" s="44"/>
      <c r="V124" s="45"/>
      <c r="W124" s="46"/>
      <c r="X124" s="47"/>
      <c r="Y124" s="298"/>
      <c r="Z124" s="44"/>
      <c r="AA124" s="45"/>
      <c r="AB124" s="46"/>
      <c r="AC124" s="47"/>
      <c r="AD124" s="298"/>
      <c r="AE124" s="44"/>
      <c r="AF124" s="45"/>
      <c r="AG124" s="46"/>
      <c r="AH124" s="47"/>
      <c r="AI124" s="298"/>
      <c r="AJ124" s="395">
        <v>2</v>
      </c>
      <c r="AK124" s="393">
        <v>0</v>
      </c>
      <c r="AL124" s="46">
        <v>0</v>
      </c>
      <c r="AM124" s="396" t="s">
        <v>30</v>
      </c>
      <c r="AN124" s="398">
        <v>2</v>
      </c>
      <c r="AO124" s="163"/>
      <c r="AP124" s="163"/>
    </row>
    <row r="125" spans="1:42" s="4" customFormat="1" ht="12.75">
      <c r="A125" s="224">
        <v>64</v>
      </c>
      <c r="B125" s="275"/>
      <c r="C125" s="277" t="s">
        <v>224</v>
      </c>
      <c r="D125" s="24">
        <v>2</v>
      </c>
      <c r="E125" s="24">
        <v>3</v>
      </c>
      <c r="F125" s="44"/>
      <c r="G125" s="45"/>
      <c r="H125" s="46"/>
      <c r="I125" s="47"/>
      <c r="J125" s="298"/>
      <c r="K125" s="44"/>
      <c r="L125" s="45"/>
      <c r="M125" s="46"/>
      <c r="N125" s="47"/>
      <c r="O125" s="298"/>
      <c r="P125" s="44"/>
      <c r="Q125" s="45"/>
      <c r="R125" s="46"/>
      <c r="S125" s="47"/>
      <c r="T125" s="298"/>
      <c r="U125" s="44"/>
      <c r="V125" s="45"/>
      <c r="W125" s="46"/>
      <c r="X125" s="47"/>
      <c r="Y125" s="298"/>
      <c r="Z125" s="44"/>
      <c r="AA125" s="45"/>
      <c r="AB125" s="46"/>
      <c r="AC125" s="47"/>
      <c r="AD125" s="298"/>
      <c r="AE125" s="44"/>
      <c r="AF125" s="45"/>
      <c r="AG125" s="46"/>
      <c r="AH125" s="47"/>
      <c r="AI125" s="298"/>
      <c r="AJ125" s="395">
        <v>2</v>
      </c>
      <c r="AK125" s="393">
        <v>0</v>
      </c>
      <c r="AL125" s="46">
        <v>0</v>
      </c>
      <c r="AM125" s="396" t="s">
        <v>30</v>
      </c>
      <c r="AN125" s="398">
        <v>3</v>
      </c>
      <c r="AO125" s="163"/>
      <c r="AP125" s="163"/>
    </row>
    <row r="126" spans="1:40" ht="13.5" thickBot="1">
      <c r="A126" s="227"/>
      <c r="B126" s="263"/>
      <c r="C126" s="263"/>
      <c r="D126" s="74"/>
      <c r="E126" s="74"/>
      <c r="F126" s="88"/>
      <c r="G126" s="230"/>
      <c r="H126" s="231"/>
      <c r="I126" s="232"/>
      <c r="J126" s="299"/>
      <c r="K126" s="88"/>
      <c r="L126" s="230"/>
      <c r="M126" s="231"/>
      <c r="N126" s="232"/>
      <c r="O126" s="299"/>
      <c r="P126" s="88"/>
      <c r="Q126" s="230"/>
      <c r="R126" s="231"/>
      <c r="S126" s="232"/>
      <c r="T126" s="299"/>
      <c r="U126" s="88"/>
      <c r="V126" s="230"/>
      <c r="W126" s="231"/>
      <c r="X126" s="232"/>
      <c r="Y126" s="299"/>
      <c r="Z126" s="88"/>
      <c r="AA126" s="230"/>
      <c r="AB126" s="231"/>
      <c r="AC126" s="232"/>
      <c r="AD126" s="299"/>
      <c r="AE126" s="88"/>
      <c r="AF126" s="230"/>
      <c r="AG126" s="231"/>
      <c r="AH126" s="232"/>
      <c r="AI126" s="299"/>
      <c r="AJ126" s="88"/>
      <c r="AK126" s="230"/>
      <c r="AL126" s="231"/>
      <c r="AM126" s="232"/>
      <c r="AN126" s="299"/>
    </row>
    <row r="127" spans="1:42" s="116" customFormat="1" ht="12.75" thickBot="1">
      <c r="A127" s="253"/>
      <c r="B127" s="281" t="s">
        <v>155</v>
      </c>
      <c r="C127" s="379"/>
      <c r="D127" s="254">
        <f>D117+D122+D123+D124+D125</f>
        <v>172</v>
      </c>
      <c r="E127" s="255">
        <f>E117+E122+E123+E124+E125</f>
        <v>210</v>
      </c>
      <c r="F127" s="256">
        <f>F117+F122+F123+F124+F125</f>
        <v>18</v>
      </c>
      <c r="G127" s="256">
        <f>G117+G122+G123+G124+G125</f>
        <v>4</v>
      </c>
      <c r="H127" s="256">
        <f>H117+H122+H123+H124+H125</f>
        <v>5</v>
      </c>
      <c r="I127" s="256"/>
      <c r="J127" s="256">
        <f>J117+J122+J123+J124+J125</f>
        <v>27</v>
      </c>
      <c r="K127" s="256">
        <f>K117+K122+K123+K124+K125</f>
        <v>15</v>
      </c>
      <c r="L127" s="256">
        <f>L117+L122+L123+L124+L125</f>
        <v>4</v>
      </c>
      <c r="M127" s="256">
        <f>M117+M122+M123+M124+M125</f>
        <v>7</v>
      </c>
      <c r="N127" s="256"/>
      <c r="O127" s="256">
        <f>O117+O122+O123+O124+O125</f>
        <v>34</v>
      </c>
      <c r="P127" s="256">
        <f>P117+P122+P123+P124+P125</f>
        <v>12</v>
      </c>
      <c r="Q127" s="256">
        <f>Q117+Q122+Q123+Q124+Q125</f>
        <v>5</v>
      </c>
      <c r="R127" s="256">
        <f>R117+R122+R123+R124+R125</f>
        <v>9</v>
      </c>
      <c r="S127" s="256"/>
      <c r="T127" s="256">
        <f>T117+T122+T123+T124+T125</f>
        <v>30</v>
      </c>
      <c r="U127" s="256">
        <f>U117+U122+U123+U124+U125</f>
        <v>16</v>
      </c>
      <c r="V127" s="256">
        <f>V117+V122+V123+V124+V125</f>
        <v>3</v>
      </c>
      <c r="W127" s="256">
        <f>W117+W122+W123+W124+W125</f>
        <v>5</v>
      </c>
      <c r="X127" s="256"/>
      <c r="Y127" s="256">
        <f>Y117+Y122+Y123+Y124+Y125</f>
        <v>25</v>
      </c>
      <c r="Z127" s="256">
        <f>Z117+Z122+Z123+Z124+Z125</f>
        <v>15</v>
      </c>
      <c r="AA127" s="256">
        <f>AA117+AA122+AA123+AA124+AA125</f>
        <v>7</v>
      </c>
      <c r="AB127" s="256">
        <f>AB117+AB122+AB123+AB124+AB125</f>
        <v>5</v>
      </c>
      <c r="AC127" s="256"/>
      <c r="AD127" s="256">
        <f>AD117+AD122+AD123+AD124+AD125</f>
        <v>29</v>
      </c>
      <c r="AE127" s="256">
        <f>AE117+AE122+AE123+AE124+AE125</f>
        <v>14</v>
      </c>
      <c r="AF127" s="256">
        <f>AF117+AF122+AF123+AF124+AF125</f>
        <v>6</v>
      </c>
      <c r="AG127" s="256">
        <f>AG117+AG122+AG123+AG124+AG125</f>
        <v>5</v>
      </c>
      <c r="AH127" s="256"/>
      <c r="AI127" s="256">
        <f>AI117+AI122+AI123+AI124+AI125</f>
        <v>27</v>
      </c>
      <c r="AJ127" s="256">
        <f>AJ117+AJ122+AJ123+AJ124+AJ125</f>
        <v>14</v>
      </c>
      <c r="AK127" s="256">
        <f>AK117+AK122+AK123+AK124+AK125</f>
        <v>0</v>
      </c>
      <c r="AL127" s="256">
        <f>AL117+AL122+AL123+AL124+AL125</f>
        <v>3</v>
      </c>
      <c r="AM127" s="256"/>
      <c r="AN127" s="257">
        <f>AN117+AN122+AN123+AN124+AN125</f>
        <v>38</v>
      </c>
      <c r="AO127" s="212"/>
      <c r="AP127" s="165"/>
    </row>
    <row r="128" spans="1:42" ht="12.75">
      <c r="A128" s="228"/>
      <c r="B128" s="282"/>
      <c r="C128" s="282" t="s">
        <v>212</v>
      </c>
      <c r="D128" s="358">
        <f>D127*14</f>
        <v>2408</v>
      </c>
      <c r="E128" s="74"/>
      <c r="F128" s="391">
        <f>SUM(F127,G127,H127)</f>
        <v>27</v>
      </c>
      <c r="G128" s="41"/>
      <c r="H128" s="37"/>
      <c r="I128" s="42"/>
      <c r="J128" s="312"/>
      <c r="K128" s="391">
        <f>SUM(K127,L127,M127)</f>
        <v>26</v>
      </c>
      <c r="L128" s="41"/>
      <c r="M128" s="37"/>
      <c r="N128" s="74"/>
      <c r="O128" s="74"/>
      <c r="P128" s="391">
        <f>SUM(P127,Q127,R127)</f>
        <v>26</v>
      </c>
      <c r="Q128" s="41"/>
      <c r="R128" s="37"/>
      <c r="S128" s="42"/>
      <c r="T128" s="312"/>
      <c r="U128" s="391">
        <f>SUM(U127,V127,W127)</f>
        <v>24</v>
      </c>
      <c r="V128" s="41"/>
      <c r="W128" s="37"/>
      <c r="X128" s="42"/>
      <c r="Y128" s="312"/>
      <c r="Z128" s="391">
        <f>SUM(Z127,AA127,AB127)</f>
        <v>27</v>
      </c>
      <c r="AA128" s="41"/>
      <c r="AB128" s="37"/>
      <c r="AC128" s="42"/>
      <c r="AD128" s="312"/>
      <c r="AE128" s="391">
        <f>SUM(AE127,AF127,AG127)</f>
        <v>25</v>
      </c>
      <c r="AF128" s="41"/>
      <c r="AG128" s="37"/>
      <c r="AH128" s="42"/>
      <c r="AI128" s="312"/>
      <c r="AJ128" s="391">
        <f>SUM(AJ127,AK127,AL127)</f>
        <v>17</v>
      </c>
      <c r="AK128" s="41"/>
      <c r="AL128" s="37"/>
      <c r="AM128" s="42"/>
      <c r="AN128" s="312"/>
      <c r="AP128" s="388" t="s">
        <v>230</v>
      </c>
    </row>
    <row r="129" spans="1:40" ht="12.75">
      <c r="A129" s="229"/>
      <c r="B129" s="332"/>
      <c r="C129" s="332"/>
      <c r="D129" s="54"/>
      <c r="E129" s="54"/>
      <c r="F129" s="333"/>
      <c r="G129" s="333"/>
      <c r="H129" s="37"/>
      <c r="I129" s="333"/>
      <c r="J129" s="334"/>
      <c r="K129" s="333"/>
      <c r="L129" s="333"/>
      <c r="M129" s="37"/>
      <c r="N129" s="54"/>
      <c r="O129" s="54"/>
      <c r="P129" s="333"/>
      <c r="Q129" s="333"/>
      <c r="R129" s="37"/>
      <c r="S129" s="333"/>
      <c r="T129" s="334"/>
      <c r="U129" s="333"/>
      <c r="V129" s="333"/>
      <c r="W129" s="37"/>
      <c r="X129" s="333"/>
      <c r="Y129" s="334"/>
      <c r="Z129" s="333"/>
      <c r="AA129" s="333"/>
      <c r="AB129" s="37"/>
      <c r="AC129" s="333"/>
      <c r="AD129" s="334"/>
      <c r="AE129" s="333"/>
      <c r="AF129" s="333"/>
      <c r="AG129" s="37"/>
      <c r="AH129" s="333"/>
      <c r="AI129" s="334"/>
      <c r="AJ129" s="333"/>
      <c r="AK129" s="333"/>
      <c r="AL129" s="37"/>
      <c r="AM129" s="333"/>
      <c r="AN129" s="334"/>
    </row>
    <row r="130" spans="1:47" s="246" customFormat="1" ht="13.5">
      <c r="A130" s="229"/>
      <c r="B130" s="487" t="s">
        <v>225</v>
      </c>
      <c r="C130" s="488"/>
      <c r="D130" s="485" t="s">
        <v>216</v>
      </c>
      <c r="E130" s="485"/>
      <c r="F130" s="485"/>
      <c r="G130" s="485"/>
      <c r="H130" s="485"/>
      <c r="I130" s="485"/>
      <c r="J130" s="485"/>
      <c r="K130" s="485"/>
      <c r="L130" s="485"/>
      <c r="M130" s="485"/>
      <c r="N130" s="485"/>
      <c r="O130" s="485"/>
      <c r="P130" s="485"/>
      <c r="Q130" s="485"/>
      <c r="R130" s="485"/>
      <c r="S130" s="485"/>
      <c r="T130" s="485"/>
      <c r="U130" s="229"/>
      <c r="V130" s="229"/>
      <c r="W130" s="290"/>
      <c r="X130" s="229"/>
      <c r="Y130" s="315"/>
      <c r="Z130" s="229"/>
      <c r="AA130" s="229"/>
      <c r="AB130" s="290"/>
      <c r="AC130" s="229"/>
      <c r="AD130" s="290"/>
      <c r="AE130" s="229"/>
      <c r="AF130" s="229"/>
      <c r="AG130" s="290"/>
      <c r="AH130" s="290"/>
      <c r="AI130" s="315"/>
      <c r="AJ130" s="229"/>
      <c r="AK130" s="229"/>
      <c r="AL130" s="290"/>
      <c r="AM130" s="290"/>
      <c r="AN130" s="315"/>
      <c r="AO130" s="229"/>
      <c r="AP130" s="229"/>
      <c r="AQ130" s="290"/>
      <c r="AR130" s="290"/>
      <c r="AS130" s="315"/>
      <c r="AT130" s="291"/>
      <c r="AU130" s="291"/>
    </row>
    <row r="131" spans="1:47" s="246" customFormat="1" ht="13.5">
      <c r="A131" s="229"/>
      <c r="B131" s="289"/>
      <c r="C131" s="380"/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29"/>
      <c r="V131" s="229"/>
      <c r="W131" s="290"/>
      <c r="X131" s="229"/>
      <c r="Y131" s="315"/>
      <c r="Z131" s="229"/>
      <c r="AA131" s="229"/>
      <c r="AB131" s="290"/>
      <c r="AC131" s="229"/>
      <c r="AD131" s="290"/>
      <c r="AE131" s="229"/>
      <c r="AF131" s="229"/>
      <c r="AG131" s="290"/>
      <c r="AH131" s="290"/>
      <c r="AI131" s="315"/>
      <c r="AJ131" s="229"/>
      <c r="AK131" s="229"/>
      <c r="AL131" s="290"/>
      <c r="AM131" s="290"/>
      <c r="AN131" s="315"/>
      <c r="AO131" s="229"/>
      <c r="AP131" s="229"/>
      <c r="AQ131" s="290"/>
      <c r="AR131" s="290"/>
      <c r="AS131" s="315"/>
      <c r="AT131" s="291"/>
      <c r="AU131" s="291"/>
    </row>
    <row r="132" spans="1:47" s="246" customFormat="1" ht="13.5">
      <c r="A132" s="229"/>
      <c r="B132" s="289"/>
      <c r="C132" s="489" t="s">
        <v>231</v>
      </c>
      <c r="D132" s="490"/>
      <c r="E132" s="490"/>
      <c r="F132" s="490"/>
      <c r="G132" s="490"/>
      <c r="H132" s="490"/>
      <c r="I132" s="490"/>
      <c r="J132" s="490"/>
      <c r="K132" s="490"/>
      <c r="L132" s="490"/>
      <c r="M132" s="490"/>
      <c r="N132" s="490"/>
      <c r="O132" s="490"/>
      <c r="P132" s="491"/>
      <c r="Q132" s="401"/>
      <c r="R132" s="401"/>
      <c r="S132" s="401"/>
      <c r="T132" s="401"/>
      <c r="U132" s="401"/>
      <c r="V132" s="401"/>
      <c r="W132" s="401"/>
      <c r="X132" s="401"/>
      <c r="Y132" s="401"/>
      <c r="Z132" s="401"/>
      <c r="AA132" s="401"/>
      <c r="AB132" s="401"/>
      <c r="AC132" s="401"/>
      <c r="AD132" s="401"/>
      <c r="AE132" s="401"/>
      <c r="AF132" s="401"/>
      <c r="AG132" s="401"/>
      <c r="AH132" s="290"/>
      <c r="AI132" s="315"/>
      <c r="AJ132" s="229"/>
      <c r="AK132" s="229"/>
      <c r="AL132" s="290"/>
      <c r="AM132" s="290"/>
      <c r="AN132" s="315"/>
      <c r="AO132" s="229"/>
      <c r="AP132" s="229"/>
      <c r="AQ132" s="290"/>
      <c r="AR132" s="290"/>
      <c r="AS132" s="315"/>
      <c r="AT132" s="291"/>
      <c r="AU132" s="291"/>
    </row>
    <row r="133" spans="1:47" s="246" customFormat="1" ht="13.5">
      <c r="A133" s="229"/>
      <c r="B133" s="289"/>
      <c r="C133" s="380"/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29"/>
      <c r="V133" s="229"/>
      <c r="W133" s="290"/>
      <c r="X133" s="229"/>
      <c r="Y133" s="315"/>
      <c r="Z133" s="229"/>
      <c r="AA133" s="229"/>
      <c r="AB133" s="290"/>
      <c r="AC133" s="229"/>
      <c r="AD133" s="290"/>
      <c r="AE133" s="229"/>
      <c r="AF133" s="229"/>
      <c r="AG133" s="290"/>
      <c r="AH133" s="290"/>
      <c r="AI133" s="315"/>
      <c r="AJ133" s="229"/>
      <c r="AK133" s="229"/>
      <c r="AL133" s="290"/>
      <c r="AM133" s="290"/>
      <c r="AN133" s="315"/>
      <c r="AO133" s="229"/>
      <c r="AP133" s="229"/>
      <c r="AQ133" s="290"/>
      <c r="AR133" s="290"/>
      <c r="AS133" s="315"/>
      <c r="AT133" s="291"/>
      <c r="AU133" s="291"/>
    </row>
    <row r="134" spans="1:47" s="246" customFormat="1" ht="13.5">
      <c r="A134" s="229"/>
      <c r="B134" s="289"/>
      <c r="C134" s="400" t="s">
        <v>227</v>
      </c>
      <c r="D134" s="285"/>
      <c r="E134" s="285"/>
      <c r="F134" s="285"/>
      <c r="G134" s="399"/>
      <c r="H134" s="386"/>
      <c r="I134" s="386"/>
      <c r="J134" s="386"/>
      <c r="K134" s="386"/>
      <c r="L134" s="386"/>
      <c r="M134" s="386"/>
      <c r="N134" s="386"/>
      <c r="O134" s="386"/>
      <c r="P134" s="386"/>
      <c r="Q134" s="386"/>
      <c r="R134" s="386"/>
      <c r="S134" s="386"/>
      <c r="T134" s="386"/>
      <c r="U134" s="229"/>
      <c r="V134" s="229"/>
      <c r="W134" s="290"/>
      <c r="X134" s="229"/>
      <c r="Y134" s="315"/>
      <c r="Z134" s="229"/>
      <c r="AA134" s="229"/>
      <c r="AB134" s="290"/>
      <c r="AC134" s="229"/>
      <c r="AD134" s="290"/>
      <c r="AE134" s="229"/>
      <c r="AF134" s="229"/>
      <c r="AG134" s="290"/>
      <c r="AH134" s="290"/>
      <c r="AI134" s="315"/>
      <c r="AJ134" s="229"/>
      <c r="AK134" s="229"/>
      <c r="AL134" s="290"/>
      <c r="AM134" s="290"/>
      <c r="AN134" s="315"/>
      <c r="AO134" s="229"/>
      <c r="AP134" s="229"/>
      <c r="AQ134" s="290"/>
      <c r="AR134" s="290"/>
      <c r="AS134" s="315"/>
      <c r="AT134" s="291"/>
      <c r="AU134" s="291"/>
    </row>
    <row r="135" spans="1:42" s="112" customFormat="1" ht="12.75">
      <c r="A135" s="229"/>
      <c r="B135" s="261"/>
      <c r="C135" s="381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6"/>
      <c r="S135" s="156"/>
      <c r="T135" s="313"/>
      <c r="U135" s="114"/>
      <c r="V135" s="114"/>
      <c r="W135" s="115"/>
      <c r="X135" s="114"/>
      <c r="Y135" s="313"/>
      <c r="Z135" s="114"/>
      <c r="AA135" s="114"/>
      <c r="AB135" s="115"/>
      <c r="AC135" s="114"/>
      <c r="AD135" s="313"/>
      <c r="AE135" s="114"/>
      <c r="AF135" s="114"/>
      <c r="AG135" s="115"/>
      <c r="AH135" s="114"/>
      <c r="AI135" s="313"/>
      <c r="AJ135" s="114"/>
      <c r="AK135" s="114"/>
      <c r="AL135" s="115"/>
      <c r="AM135" s="114"/>
      <c r="AN135" s="313"/>
      <c r="AO135" s="164"/>
      <c r="AP135" s="164"/>
    </row>
    <row r="136" spans="1:42" s="68" customFormat="1" ht="12.75" customHeight="1">
      <c r="A136" s="229"/>
      <c r="B136" s="283"/>
      <c r="C136" s="283" t="s">
        <v>26</v>
      </c>
      <c r="D136" s="24">
        <v>2</v>
      </c>
      <c r="E136" s="24">
        <f>J136+O136+T136+Y136+AD136+AI136+AN136</f>
        <v>0</v>
      </c>
      <c r="F136" s="43"/>
      <c r="G136" s="41"/>
      <c r="H136" s="37"/>
      <c r="I136" s="42"/>
      <c r="J136" s="312"/>
      <c r="K136" s="43">
        <v>0</v>
      </c>
      <c r="L136" s="41">
        <v>2</v>
      </c>
      <c r="M136" s="37">
        <v>0</v>
      </c>
      <c r="N136" s="42" t="s">
        <v>27</v>
      </c>
      <c r="O136" s="312">
        <v>0</v>
      </c>
      <c r="P136" s="43"/>
      <c r="Q136" s="41"/>
      <c r="R136" s="37"/>
      <c r="S136" s="42"/>
      <c r="T136" s="312"/>
      <c r="U136" s="43"/>
      <c r="V136" s="41"/>
      <c r="W136" s="37"/>
      <c r="X136" s="42"/>
      <c r="Y136" s="312"/>
      <c r="Z136" s="43"/>
      <c r="AA136" s="41"/>
      <c r="AB136" s="37"/>
      <c r="AC136" s="42"/>
      <c r="AD136" s="312"/>
      <c r="AE136" s="43"/>
      <c r="AF136" s="41"/>
      <c r="AG136" s="37"/>
      <c r="AH136" s="42"/>
      <c r="AI136" s="312"/>
      <c r="AJ136" s="43"/>
      <c r="AK136" s="41"/>
      <c r="AL136" s="37"/>
      <c r="AM136" s="42"/>
      <c r="AN136" s="314"/>
      <c r="AO136" s="164"/>
      <c r="AP136" s="164"/>
    </row>
    <row r="137" spans="1:42" s="68" customFormat="1" ht="12.75" customHeight="1">
      <c r="A137" s="229"/>
      <c r="B137" s="283"/>
      <c r="C137" s="284" t="s">
        <v>28</v>
      </c>
      <c r="D137" s="24">
        <v>2</v>
      </c>
      <c r="E137" s="24">
        <f>J137+O137+T137+Y137+AD137+AI137+AN137</f>
        <v>0</v>
      </c>
      <c r="F137" s="44"/>
      <c r="G137" s="45"/>
      <c r="H137" s="46"/>
      <c r="I137" s="47"/>
      <c r="J137" s="298"/>
      <c r="K137" s="44"/>
      <c r="L137" s="45"/>
      <c r="M137" s="46"/>
      <c r="N137" s="47"/>
      <c r="O137" s="298"/>
      <c r="P137" s="44">
        <v>0</v>
      </c>
      <c r="Q137" s="45">
        <v>2</v>
      </c>
      <c r="R137" s="46">
        <v>0</v>
      </c>
      <c r="S137" s="47" t="s">
        <v>27</v>
      </c>
      <c r="T137" s="298">
        <v>0</v>
      </c>
      <c r="U137" s="44"/>
      <c r="V137" s="45"/>
      <c r="W137" s="46"/>
      <c r="X137" s="47"/>
      <c r="Y137" s="298"/>
      <c r="Z137" s="44"/>
      <c r="AA137" s="45"/>
      <c r="AB137" s="46"/>
      <c r="AC137" s="47"/>
      <c r="AD137" s="298"/>
      <c r="AE137" s="44"/>
      <c r="AF137" s="45"/>
      <c r="AG137" s="46"/>
      <c r="AH137" s="47"/>
      <c r="AI137" s="298"/>
      <c r="AJ137" s="44"/>
      <c r="AK137" s="45"/>
      <c r="AL137" s="46"/>
      <c r="AM137" s="47"/>
      <c r="AN137" s="298"/>
      <c r="AO137" s="164"/>
      <c r="AP137" s="164"/>
    </row>
    <row r="138" spans="1:42" s="68" customFormat="1" ht="12.75" customHeight="1">
      <c r="A138" s="229"/>
      <c r="B138" s="283"/>
      <c r="C138" s="284" t="s">
        <v>29</v>
      </c>
      <c r="D138" s="24">
        <v>2</v>
      </c>
      <c r="E138" s="24">
        <f>J138+O138+T138+Y138+AD138+AI138+AN138</f>
        <v>3</v>
      </c>
      <c r="F138" s="44"/>
      <c r="G138" s="45"/>
      <c r="H138" s="46"/>
      <c r="I138" s="47"/>
      <c r="J138" s="298"/>
      <c r="K138" s="44"/>
      <c r="L138" s="45"/>
      <c r="M138" s="46"/>
      <c r="N138" s="47"/>
      <c r="O138" s="298"/>
      <c r="P138" s="44">
        <v>0</v>
      </c>
      <c r="Q138" s="45">
        <v>5</v>
      </c>
      <c r="R138" s="46">
        <v>0</v>
      </c>
      <c r="S138" s="47" t="s">
        <v>30</v>
      </c>
      <c r="T138" s="298">
        <v>3</v>
      </c>
      <c r="U138" s="44"/>
      <c r="V138" s="45"/>
      <c r="W138" s="46"/>
      <c r="X138" s="47"/>
      <c r="Y138" s="298"/>
      <c r="Z138" s="44"/>
      <c r="AA138" s="45"/>
      <c r="AB138" s="46"/>
      <c r="AC138" s="47"/>
      <c r="AD138" s="298"/>
      <c r="AE138" s="44"/>
      <c r="AF138" s="45"/>
      <c r="AG138" s="46"/>
      <c r="AH138" s="47"/>
      <c r="AI138" s="298"/>
      <c r="AJ138" s="44"/>
      <c r="AK138" s="45"/>
      <c r="AL138" s="46"/>
      <c r="AM138" s="47"/>
      <c r="AN138" s="298"/>
      <c r="AO138" s="164"/>
      <c r="AP138" s="164"/>
    </row>
    <row r="139" spans="1:42" ht="12.75">
      <c r="A139" s="229"/>
      <c r="B139" s="283"/>
      <c r="C139" s="284" t="s">
        <v>174</v>
      </c>
      <c r="D139" s="24">
        <v>2</v>
      </c>
      <c r="E139" s="24">
        <v>0</v>
      </c>
      <c r="F139" s="44"/>
      <c r="G139" s="45"/>
      <c r="H139" s="46"/>
      <c r="I139" s="47"/>
      <c r="J139" s="298"/>
      <c r="K139" s="44">
        <v>0</v>
      </c>
      <c r="L139" s="45">
        <v>2</v>
      </c>
      <c r="M139" s="46">
        <v>0</v>
      </c>
      <c r="N139" s="47" t="s">
        <v>27</v>
      </c>
      <c r="O139" s="298">
        <v>0</v>
      </c>
      <c r="P139" s="44"/>
      <c r="Q139" s="45"/>
      <c r="R139" s="46"/>
      <c r="S139" s="47"/>
      <c r="T139" s="298"/>
      <c r="U139" s="44"/>
      <c r="V139" s="45"/>
      <c r="W139" s="46"/>
      <c r="X139" s="47"/>
      <c r="Y139" s="298"/>
      <c r="Z139" s="44"/>
      <c r="AA139" s="45"/>
      <c r="AB139" s="46"/>
      <c r="AC139" s="47"/>
      <c r="AD139" s="298"/>
      <c r="AE139" s="44"/>
      <c r="AF139" s="45"/>
      <c r="AG139" s="46"/>
      <c r="AH139" s="47"/>
      <c r="AI139" s="298"/>
      <c r="AJ139" s="44"/>
      <c r="AK139" s="45"/>
      <c r="AL139" s="46"/>
      <c r="AM139" s="47"/>
      <c r="AN139" s="298"/>
      <c r="AO139" s="164"/>
      <c r="AP139" s="164"/>
    </row>
    <row r="140" spans="1:42" ht="12.75">
      <c r="A140" s="229"/>
      <c r="B140" s="283"/>
      <c r="C140" s="352" t="s">
        <v>175</v>
      </c>
      <c r="D140" s="24">
        <v>2</v>
      </c>
      <c r="E140" s="24">
        <v>0</v>
      </c>
      <c r="F140" s="353"/>
      <c r="G140" s="354"/>
      <c r="H140" s="355"/>
      <c r="I140" s="356"/>
      <c r="J140" s="357"/>
      <c r="K140" s="353"/>
      <c r="L140" s="354"/>
      <c r="M140" s="355"/>
      <c r="N140" s="356"/>
      <c r="O140" s="357"/>
      <c r="P140" s="353">
        <v>0</v>
      </c>
      <c r="Q140" s="354">
        <v>2</v>
      </c>
      <c r="R140" s="355">
        <v>0</v>
      </c>
      <c r="S140" s="356" t="s">
        <v>27</v>
      </c>
      <c r="T140" s="357">
        <v>0</v>
      </c>
      <c r="U140" s="353"/>
      <c r="V140" s="354"/>
      <c r="W140" s="355"/>
      <c r="X140" s="356"/>
      <c r="Y140" s="357"/>
      <c r="Z140" s="353"/>
      <c r="AA140" s="354"/>
      <c r="AB140" s="355"/>
      <c r="AC140" s="356"/>
      <c r="AD140" s="357"/>
      <c r="AE140" s="353"/>
      <c r="AF140" s="354"/>
      <c r="AG140" s="355"/>
      <c r="AH140" s="356"/>
      <c r="AI140" s="357"/>
      <c r="AJ140" s="353"/>
      <c r="AK140" s="354"/>
      <c r="AL140" s="355"/>
      <c r="AM140" s="356"/>
      <c r="AN140" s="357"/>
      <c r="AO140" s="164"/>
      <c r="AP140" s="164"/>
    </row>
    <row r="141" spans="1:42" ht="12.75">
      <c r="A141" s="229"/>
      <c r="B141" s="332"/>
      <c r="C141" s="332"/>
      <c r="D141" s="54"/>
      <c r="E141" s="54"/>
      <c r="F141" s="333"/>
      <c r="G141" s="333"/>
      <c r="H141" s="37"/>
      <c r="I141" s="333"/>
      <c r="J141" s="334"/>
      <c r="K141" s="333"/>
      <c r="L141" s="333"/>
      <c r="M141" s="37"/>
      <c r="N141" s="333"/>
      <c r="O141" s="334"/>
      <c r="P141" s="333"/>
      <c r="Q141" s="333"/>
      <c r="R141" s="37"/>
      <c r="S141" s="333"/>
      <c r="T141" s="334"/>
      <c r="U141" s="333"/>
      <c r="V141" s="333"/>
      <c r="W141" s="37"/>
      <c r="X141" s="333"/>
      <c r="Y141" s="334"/>
      <c r="Z141" s="333"/>
      <c r="AA141" s="333"/>
      <c r="AB141" s="37"/>
      <c r="AC141" s="333"/>
      <c r="AD141" s="334"/>
      <c r="AE141" s="333"/>
      <c r="AF141" s="333"/>
      <c r="AG141" s="37"/>
      <c r="AH141" s="333"/>
      <c r="AI141" s="334"/>
      <c r="AJ141" s="333"/>
      <c r="AK141" s="333"/>
      <c r="AL141" s="37"/>
      <c r="AM141" s="333"/>
      <c r="AN141" s="334"/>
      <c r="AO141" s="164"/>
      <c r="AP141" s="164"/>
    </row>
    <row r="142" spans="1:42" s="68" customFormat="1" ht="12.75" customHeight="1">
      <c r="A142" s="164"/>
      <c r="B142" s="441" t="s">
        <v>144</v>
      </c>
      <c r="C142" s="442"/>
      <c r="D142" s="442"/>
      <c r="E142" s="442"/>
      <c r="F142" s="442"/>
      <c r="G142" s="442"/>
      <c r="H142" s="442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219"/>
      <c r="AP142" s="219"/>
    </row>
    <row r="143" spans="1:42" s="68" customFormat="1" ht="12.75" customHeight="1" thickBot="1">
      <c r="A143" s="164"/>
      <c r="B143" s="138"/>
      <c r="C143" s="374"/>
      <c r="D143" s="192"/>
      <c r="E143" s="192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219"/>
      <c r="AP143" s="219"/>
    </row>
    <row r="144" spans="1:42" s="68" customFormat="1" ht="12.75" customHeight="1">
      <c r="A144" s="220"/>
      <c r="B144" s="449" t="s">
        <v>1</v>
      </c>
      <c r="C144" s="451" t="s">
        <v>2</v>
      </c>
      <c r="D144" s="479" t="s">
        <v>3</v>
      </c>
      <c r="E144" s="481" t="s">
        <v>31</v>
      </c>
      <c r="F144" s="432" t="s">
        <v>145</v>
      </c>
      <c r="G144" s="433"/>
      <c r="H144" s="433"/>
      <c r="I144" s="433"/>
      <c r="J144" s="434"/>
      <c r="K144" s="432" t="s">
        <v>32</v>
      </c>
      <c r="L144" s="433"/>
      <c r="M144" s="433"/>
      <c r="N144" s="433"/>
      <c r="O144" s="434"/>
      <c r="P144" s="90"/>
      <c r="Q144" s="90"/>
      <c r="R144" s="90"/>
      <c r="S144" s="90"/>
      <c r="T144" s="90"/>
      <c r="U144" s="133"/>
      <c r="V144" s="133"/>
      <c r="W144" s="133"/>
      <c r="X144" s="133"/>
      <c r="Y144" s="134"/>
      <c r="Z144" s="239"/>
      <c r="AA144" s="239"/>
      <c r="AB144" s="239"/>
      <c r="AC144" s="239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3"/>
      <c r="AP144" s="243"/>
    </row>
    <row r="145" spans="1:42" s="68" customFormat="1" ht="12.75" customHeight="1" thickBot="1">
      <c r="A145" s="220"/>
      <c r="B145" s="450"/>
      <c r="C145" s="452"/>
      <c r="D145" s="480"/>
      <c r="E145" s="482"/>
      <c r="F145" s="438" t="s">
        <v>18</v>
      </c>
      <c r="G145" s="439"/>
      <c r="H145" s="439"/>
      <c r="I145" s="439"/>
      <c r="J145" s="440"/>
      <c r="K145" s="438" t="s">
        <v>146</v>
      </c>
      <c r="L145" s="439"/>
      <c r="M145" s="439"/>
      <c r="N145" s="439"/>
      <c r="O145" s="440"/>
      <c r="P145" s="90"/>
      <c r="Q145" s="90"/>
      <c r="R145" s="90"/>
      <c r="S145" s="90"/>
      <c r="T145" s="90"/>
      <c r="U145" s="113" t="s">
        <v>176</v>
      </c>
      <c r="V145" s="133"/>
      <c r="W145" s="133"/>
      <c r="X145" s="133"/>
      <c r="Y145" s="134"/>
      <c r="Z145" s="239"/>
      <c r="AB145" s="239"/>
      <c r="AC145" s="239"/>
      <c r="AD145" s="239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3"/>
      <c r="AP145" s="243"/>
    </row>
    <row r="146" spans="1:42" s="68" customFormat="1" ht="12.75" customHeight="1" thickBot="1">
      <c r="A146" s="220"/>
      <c r="B146" s="139"/>
      <c r="C146" s="382"/>
      <c r="D146" s="193"/>
      <c r="E146" s="194"/>
      <c r="F146" s="91" t="s">
        <v>12</v>
      </c>
      <c r="G146" s="92" t="s">
        <v>13</v>
      </c>
      <c r="H146" s="92" t="s">
        <v>14</v>
      </c>
      <c r="I146" s="92" t="s">
        <v>15</v>
      </c>
      <c r="J146" s="93" t="s">
        <v>16</v>
      </c>
      <c r="K146" s="94" t="s">
        <v>12</v>
      </c>
      <c r="L146" s="92" t="s">
        <v>13</v>
      </c>
      <c r="M146" s="92" t="s">
        <v>14</v>
      </c>
      <c r="N146" s="92" t="s">
        <v>15</v>
      </c>
      <c r="O146" s="93" t="s">
        <v>16</v>
      </c>
      <c r="P146" s="90"/>
      <c r="Q146" s="90"/>
      <c r="R146" s="90"/>
      <c r="S146" s="90"/>
      <c r="T146" s="90"/>
      <c r="U146" s="133"/>
      <c r="V146" s="133"/>
      <c r="W146" s="133"/>
      <c r="X146" s="133"/>
      <c r="Y146" s="134"/>
      <c r="Z146" s="239"/>
      <c r="AA146" s="239"/>
      <c r="AB146" s="239"/>
      <c r="AC146" s="239"/>
      <c r="AD146" s="239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3"/>
      <c r="AP146" s="243"/>
    </row>
    <row r="147" spans="1:42" s="68" customFormat="1" ht="12.75" customHeight="1" thickBot="1">
      <c r="A147" s="220"/>
      <c r="B147" s="140"/>
      <c r="C147" s="383" t="s">
        <v>33</v>
      </c>
      <c r="D147" s="195">
        <f>SUM(F147:AN147)-E147</f>
        <v>0</v>
      </c>
      <c r="E147" s="195">
        <f>J147+O147+T147+Y147+AD147+AI147+AN147</f>
        <v>40</v>
      </c>
      <c r="F147" s="95"/>
      <c r="G147" s="96"/>
      <c r="H147" s="96"/>
      <c r="I147" s="96"/>
      <c r="J147" s="97">
        <v>20</v>
      </c>
      <c r="K147" s="95"/>
      <c r="L147" s="96"/>
      <c r="M147" s="96"/>
      <c r="N147" s="96"/>
      <c r="O147" s="97">
        <v>20</v>
      </c>
      <c r="P147" s="90"/>
      <c r="Q147" s="90"/>
      <c r="R147" s="90"/>
      <c r="S147" s="90"/>
      <c r="T147" s="90"/>
      <c r="U147" s="133"/>
      <c r="V147" s="133"/>
      <c r="W147" s="133"/>
      <c r="X147" s="133"/>
      <c r="Y147" s="134"/>
      <c r="Z147" s="239"/>
      <c r="AA147" s="239"/>
      <c r="AB147" s="239"/>
      <c r="AC147" s="239"/>
      <c r="AD147" s="239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3"/>
      <c r="AP147" s="243"/>
    </row>
    <row r="148" spans="1:42" s="68" customFormat="1" ht="12.75" customHeight="1" thickBot="1">
      <c r="A148" s="220"/>
      <c r="B148" s="140"/>
      <c r="C148" s="383" t="s">
        <v>147</v>
      </c>
      <c r="D148" s="195"/>
      <c r="E148" s="195">
        <f>J148+O148+T148+Y148+AD148+AI148+AN148</f>
        <v>6</v>
      </c>
      <c r="F148" s="98"/>
      <c r="G148" s="73"/>
      <c r="H148" s="73"/>
      <c r="I148" s="73"/>
      <c r="J148" s="97">
        <v>3</v>
      </c>
      <c r="K148" s="98"/>
      <c r="L148" s="73"/>
      <c r="M148" s="73"/>
      <c r="N148" s="73"/>
      <c r="O148" s="99">
        <v>3</v>
      </c>
      <c r="P148" s="90"/>
      <c r="Q148" s="90"/>
      <c r="R148" s="90"/>
      <c r="S148" s="90"/>
      <c r="T148" s="90"/>
      <c r="U148" s="133"/>
      <c r="V148" s="133"/>
      <c r="W148" s="133"/>
      <c r="X148" s="133"/>
      <c r="Y148" s="134"/>
      <c r="Z148" s="239"/>
      <c r="AA148" s="239"/>
      <c r="AB148" s="239"/>
      <c r="AC148" s="239"/>
      <c r="AD148" s="239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3"/>
      <c r="AP148" s="243"/>
    </row>
    <row r="149" spans="1:42" s="68" customFormat="1" ht="12.75" customHeight="1" thickBot="1">
      <c r="A149" s="220"/>
      <c r="B149" s="140"/>
      <c r="C149" s="383" t="s">
        <v>148</v>
      </c>
      <c r="D149" s="195"/>
      <c r="E149" s="195">
        <f>J149+O149+T149+Y149+AD149+AI149+AN149</f>
        <v>6</v>
      </c>
      <c r="F149" s="98"/>
      <c r="G149" s="73"/>
      <c r="H149" s="73"/>
      <c r="I149" s="73"/>
      <c r="J149" s="97">
        <v>3</v>
      </c>
      <c r="K149" s="98"/>
      <c r="L149" s="73"/>
      <c r="M149" s="73"/>
      <c r="N149" s="73"/>
      <c r="O149" s="99">
        <v>3</v>
      </c>
      <c r="P149" s="90"/>
      <c r="Q149" s="90"/>
      <c r="R149" s="90"/>
      <c r="S149" s="90"/>
      <c r="T149" s="90"/>
      <c r="U149" s="133"/>
      <c r="V149" s="133"/>
      <c r="W149" s="133"/>
      <c r="X149" s="133"/>
      <c r="Y149" s="134"/>
      <c r="Z149" s="239"/>
      <c r="AA149" s="239"/>
      <c r="AB149" s="239"/>
      <c r="AC149" s="239"/>
      <c r="AD149" s="239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3"/>
      <c r="AP149" s="243"/>
    </row>
    <row r="150" spans="1:42" s="68" customFormat="1" ht="12.75" customHeight="1" thickBot="1">
      <c r="A150" s="220"/>
      <c r="B150" s="140"/>
      <c r="C150" s="383" t="s">
        <v>34</v>
      </c>
      <c r="D150" s="196"/>
      <c r="E150" s="195">
        <f>J150+O150+T150+Y150+AD150+AI150+AN150</f>
        <v>4</v>
      </c>
      <c r="F150" s="98"/>
      <c r="G150" s="73"/>
      <c r="H150" s="73"/>
      <c r="I150" s="73"/>
      <c r="J150" s="97">
        <v>2</v>
      </c>
      <c r="K150" s="98"/>
      <c r="L150" s="73"/>
      <c r="M150" s="73"/>
      <c r="N150" s="73"/>
      <c r="O150" s="99">
        <v>2</v>
      </c>
      <c r="P150" s="90"/>
      <c r="Q150" s="90"/>
      <c r="R150" s="90"/>
      <c r="S150" s="90"/>
      <c r="T150" s="90"/>
      <c r="U150" s="133"/>
      <c r="V150" s="133"/>
      <c r="W150" s="133"/>
      <c r="X150" s="133"/>
      <c r="Y150" s="134"/>
      <c r="Z150" s="239"/>
      <c r="AA150" s="239"/>
      <c r="AB150" s="239"/>
      <c r="AC150" s="239"/>
      <c r="AD150" s="239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3"/>
      <c r="AP150" s="243"/>
    </row>
    <row r="151" spans="1:42" s="68" customFormat="1" ht="12.75" customHeight="1" thickBot="1">
      <c r="A151" s="220"/>
      <c r="B151" s="141"/>
      <c r="C151" s="384" t="s">
        <v>149</v>
      </c>
      <c r="D151" s="195"/>
      <c r="E151" s="195">
        <f>J151+O151+T151+Y151+AD151+AI151+AN151</f>
        <v>4</v>
      </c>
      <c r="F151" s="100"/>
      <c r="G151" s="101"/>
      <c r="H151" s="101"/>
      <c r="I151" s="101"/>
      <c r="J151" s="97">
        <v>2</v>
      </c>
      <c r="K151" s="100"/>
      <c r="L151" s="101"/>
      <c r="M151" s="101"/>
      <c r="N151" s="101"/>
      <c r="O151" s="102">
        <v>2</v>
      </c>
      <c r="P151" s="90"/>
      <c r="Q151" s="90"/>
      <c r="R151" s="90"/>
      <c r="S151" s="90"/>
      <c r="T151" s="90"/>
      <c r="U151" s="133"/>
      <c r="V151" s="133"/>
      <c r="W151" s="133"/>
      <c r="X151" s="133"/>
      <c r="Y151" s="134"/>
      <c r="Z151" s="239"/>
      <c r="AA151" s="239"/>
      <c r="AB151" s="239"/>
      <c r="AC151" s="239"/>
      <c r="AD151" s="239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  <c r="AO151" s="243"/>
      <c r="AP151" s="243"/>
    </row>
    <row r="152" spans="1:42" s="68" customFormat="1" ht="12.75" customHeight="1" thickBot="1">
      <c r="A152" s="220"/>
      <c r="B152" s="142"/>
      <c r="C152" s="385" t="s">
        <v>150</v>
      </c>
      <c r="D152" s="197">
        <f>SUM(D147:D151)</f>
        <v>0</v>
      </c>
      <c r="E152" s="198">
        <f>SUM(E147:E151)</f>
        <v>60</v>
      </c>
      <c r="F152" s="103"/>
      <c r="G152" s="105"/>
      <c r="H152" s="105"/>
      <c r="I152" s="105"/>
      <c r="J152" s="104">
        <f>SUM(J147:J151)</f>
        <v>30</v>
      </c>
      <c r="K152" s="103"/>
      <c r="L152" s="105"/>
      <c r="M152" s="105"/>
      <c r="N152" s="105"/>
      <c r="O152" s="104">
        <f>SUM(O147:O151)</f>
        <v>30</v>
      </c>
      <c r="P152" s="90"/>
      <c r="Q152" s="90"/>
      <c r="R152" s="90"/>
      <c r="S152" s="90"/>
      <c r="T152" s="90"/>
      <c r="U152" s="133"/>
      <c r="V152" s="133"/>
      <c r="W152" s="133"/>
      <c r="X152" s="133"/>
      <c r="Y152" s="134"/>
      <c r="Z152" s="239"/>
      <c r="AA152" s="239"/>
      <c r="AB152" s="239"/>
      <c r="AC152" s="239"/>
      <c r="AD152" s="239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3"/>
      <c r="AP152" s="243"/>
    </row>
    <row r="153" spans="1:42" s="68" customFormat="1" ht="12.75" customHeight="1">
      <c r="A153" s="164"/>
      <c r="B153" s="453" t="s">
        <v>151</v>
      </c>
      <c r="C153" s="454"/>
      <c r="D153" s="454"/>
      <c r="E153" s="454"/>
      <c r="F153" s="454"/>
      <c r="G153" s="454"/>
      <c r="H153" s="454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133"/>
      <c r="V153" s="133"/>
      <c r="W153" s="133"/>
      <c r="X153" s="133"/>
      <c r="Y153" s="134"/>
      <c r="Z153" s="239"/>
      <c r="AA153" s="239"/>
      <c r="AB153" s="239"/>
      <c r="AC153" s="239"/>
      <c r="AD153" s="239"/>
      <c r="AE153" s="240"/>
      <c r="AF153" s="240"/>
      <c r="AG153" s="240"/>
      <c r="AH153" s="240"/>
      <c r="AI153" s="240"/>
      <c r="AJ153" s="240"/>
      <c r="AK153" s="240"/>
      <c r="AL153" s="240"/>
      <c r="AM153" s="240"/>
      <c r="AN153" s="240"/>
      <c r="AO153" s="243"/>
      <c r="AP153" s="243"/>
    </row>
    <row r="154" spans="1:42" s="68" customFormat="1" ht="12.75" customHeight="1">
      <c r="A154" s="164"/>
      <c r="B154" s="258"/>
      <c r="C154" s="386"/>
      <c r="D154" s="259"/>
      <c r="E154" s="259"/>
      <c r="F154" s="361"/>
      <c r="G154" s="361"/>
      <c r="H154" s="361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133"/>
      <c r="V154" s="133"/>
      <c r="W154" s="133"/>
      <c r="X154" s="133"/>
      <c r="Y154" s="134"/>
      <c r="Z154" s="239"/>
      <c r="AA154" s="239"/>
      <c r="AB154" s="239"/>
      <c r="AC154" s="239"/>
      <c r="AD154" s="239"/>
      <c r="AE154" s="240"/>
      <c r="AF154" s="240"/>
      <c r="AG154" s="240"/>
      <c r="AH154" s="240"/>
      <c r="AI154" s="240"/>
      <c r="AJ154" s="240"/>
      <c r="AK154" s="240"/>
      <c r="AL154" s="240"/>
      <c r="AM154" s="240"/>
      <c r="AN154" s="240"/>
      <c r="AO154" s="243"/>
      <c r="AP154" s="243"/>
    </row>
    <row r="155" spans="1:42" s="68" customFormat="1" ht="12.75" customHeight="1">
      <c r="A155" s="164"/>
      <c r="B155" s="258"/>
      <c r="C155" s="386"/>
      <c r="D155" s="259"/>
      <c r="E155" s="259"/>
      <c r="F155" s="361"/>
      <c r="G155" s="361"/>
      <c r="H155" s="361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133"/>
      <c r="V155" s="133"/>
      <c r="W155" s="133"/>
      <c r="X155" s="133"/>
      <c r="Y155" s="134"/>
      <c r="Z155" s="239"/>
      <c r="AA155" s="239"/>
      <c r="AB155" s="239"/>
      <c r="AC155" s="239"/>
      <c r="AD155" s="239"/>
      <c r="AE155" s="240"/>
      <c r="AF155" s="240"/>
      <c r="AG155" s="240"/>
      <c r="AH155" s="240"/>
      <c r="AI155" s="240"/>
      <c r="AJ155" s="240"/>
      <c r="AK155" s="240"/>
      <c r="AL155" s="240"/>
      <c r="AM155" s="240"/>
      <c r="AN155" s="240"/>
      <c r="AO155" s="243"/>
      <c r="AP155" s="243"/>
    </row>
    <row r="156" spans="1:42" s="68" customFormat="1" ht="12.75" customHeight="1">
      <c r="A156" s="164"/>
      <c r="B156" s="258"/>
      <c r="C156" s="386"/>
      <c r="D156" s="259"/>
      <c r="E156" s="259"/>
      <c r="F156" s="361"/>
      <c r="G156" s="361"/>
      <c r="H156" s="361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133"/>
      <c r="V156" s="133"/>
      <c r="W156" s="133"/>
      <c r="X156" s="133"/>
      <c r="Y156" s="134"/>
      <c r="Z156" s="239"/>
      <c r="AA156" s="239"/>
      <c r="AB156" s="239"/>
      <c r="AC156" s="239"/>
      <c r="AD156" s="239"/>
      <c r="AE156" s="240"/>
      <c r="AF156" s="240"/>
      <c r="AG156" s="240"/>
      <c r="AH156" s="240"/>
      <c r="AI156" s="240"/>
      <c r="AJ156" s="240"/>
      <c r="AK156" s="240"/>
      <c r="AL156" s="240"/>
      <c r="AM156" s="240"/>
      <c r="AN156" s="240"/>
      <c r="AO156" s="243"/>
      <c r="AP156" s="243"/>
    </row>
    <row r="157" spans="1:42" s="68" customFormat="1" ht="12.75" customHeight="1">
      <c r="A157" s="164"/>
      <c r="B157" s="258"/>
      <c r="C157" s="386"/>
      <c r="D157" s="259"/>
      <c r="E157" s="259"/>
      <c r="F157" s="361"/>
      <c r="G157" s="361"/>
      <c r="H157" s="361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133"/>
      <c r="V157" s="133"/>
      <c r="W157" s="133"/>
      <c r="X157" s="133"/>
      <c r="Y157" s="134"/>
      <c r="Z157" s="239"/>
      <c r="AA157" s="239"/>
      <c r="AB157" s="239"/>
      <c r="AC157" s="239"/>
      <c r="AD157" s="239"/>
      <c r="AE157" s="240"/>
      <c r="AF157" s="240"/>
      <c r="AG157" s="240"/>
      <c r="AH157" s="240"/>
      <c r="AI157" s="240"/>
      <c r="AJ157" s="240"/>
      <c r="AK157" s="240"/>
      <c r="AL157" s="240"/>
      <c r="AM157" s="240"/>
      <c r="AN157" s="240"/>
      <c r="AO157" s="243"/>
      <c r="AP157" s="243"/>
    </row>
    <row r="158" spans="1:42" s="3" customFormat="1" ht="12.75">
      <c r="A158" s="221"/>
      <c r="B158" s="265"/>
      <c r="C158" s="362"/>
      <c r="D158" s="199"/>
      <c r="E158" s="199"/>
      <c r="F158" s="62"/>
      <c r="G158" s="61"/>
      <c r="H158" s="61"/>
      <c r="I158" s="61"/>
      <c r="J158" s="61"/>
      <c r="K158" s="61"/>
      <c r="L158" s="61"/>
      <c r="M158" s="61"/>
      <c r="N158" s="62"/>
      <c r="O158" s="62"/>
      <c r="P158" s="62"/>
      <c r="Q158" s="62"/>
      <c r="R158" s="62"/>
      <c r="S158" s="62"/>
      <c r="T158" s="62"/>
      <c r="U158" s="62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58"/>
      <c r="AP158" s="158"/>
    </row>
    <row r="159" spans="1:42" s="3" customFormat="1" ht="12.75">
      <c r="A159" s="221"/>
      <c r="B159" s="260"/>
      <c r="C159" s="362"/>
      <c r="D159" s="200"/>
      <c r="E159" s="199"/>
      <c r="F159" s="62"/>
      <c r="G159" s="61"/>
      <c r="H159" s="61"/>
      <c r="I159" s="61"/>
      <c r="J159" s="61"/>
      <c r="K159" s="61"/>
      <c r="L159" s="61"/>
      <c r="M159" s="61"/>
      <c r="N159" s="62"/>
      <c r="O159" s="62"/>
      <c r="P159" s="62"/>
      <c r="Q159" s="62"/>
      <c r="R159" s="62"/>
      <c r="S159" s="62"/>
      <c r="T159" s="62"/>
      <c r="U159" s="62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58"/>
      <c r="AP159" s="158"/>
    </row>
    <row r="160" spans="1:42" s="3" customFormat="1" ht="12.75">
      <c r="A160" s="221"/>
      <c r="B160" s="260"/>
      <c r="C160" s="362"/>
      <c r="D160" s="200"/>
      <c r="E160" s="199"/>
      <c r="F160" s="62"/>
      <c r="G160" s="61"/>
      <c r="H160" s="61"/>
      <c r="I160" s="61"/>
      <c r="J160" s="61"/>
      <c r="K160" s="61"/>
      <c r="L160" s="61"/>
      <c r="M160" s="61"/>
      <c r="N160" s="62"/>
      <c r="O160" s="62"/>
      <c r="P160" s="62"/>
      <c r="Q160" s="62"/>
      <c r="R160" s="62"/>
      <c r="S160" s="62"/>
      <c r="T160" s="62"/>
      <c r="U160" s="62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58"/>
      <c r="AP160" s="158"/>
    </row>
    <row r="161" spans="1:42" s="3" customFormat="1" ht="12.75">
      <c r="A161" s="221"/>
      <c r="B161" s="260"/>
      <c r="C161" s="362"/>
      <c r="D161" s="13"/>
      <c r="E161" s="13"/>
      <c r="F161" s="11"/>
      <c r="G161" s="11"/>
      <c r="H161" s="11"/>
      <c r="I161" s="11"/>
      <c r="J161" s="11"/>
      <c r="K161" s="11"/>
      <c r="L161" s="11"/>
      <c r="M161" s="61"/>
      <c r="N161" s="62"/>
      <c r="O161" s="62"/>
      <c r="P161" s="62"/>
      <c r="Q161" s="62"/>
      <c r="R161" s="62"/>
      <c r="S161" s="62"/>
      <c r="T161" s="62"/>
      <c r="U161" s="62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58"/>
      <c r="AP161" s="158"/>
    </row>
    <row r="162" spans="1:42" s="3" customFormat="1" ht="12.75">
      <c r="A162" s="221"/>
      <c r="B162" s="260"/>
      <c r="C162" s="362"/>
      <c r="D162" s="13"/>
      <c r="E162" s="13"/>
      <c r="F162" s="11"/>
      <c r="G162" s="11"/>
      <c r="H162" s="11"/>
      <c r="I162" s="11"/>
      <c r="J162" s="11"/>
      <c r="K162" s="11"/>
      <c r="L162" s="11"/>
      <c r="M162" s="61"/>
      <c r="N162" s="62"/>
      <c r="O162" s="62"/>
      <c r="P162" s="62"/>
      <c r="Q162" s="62"/>
      <c r="R162" s="62"/>
      <c r="S162" s="62"/>
      <c r="T162" s="62"/>
      <c r="U162" s="62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58"/>
      <c r="AP162" s="158"/>
    </row>
    <row r="163" spans="1:42" s="3" customFormat="1" ht="12.75">
      <c r="A163" s="221"/>
      <c r="B163" s="260"/>
      <c r="C163" s="362"/>
      <c r="D163" s="13"/>
      <c r="E163" s="13"/>
      <c r="F163" s="11"/>
      <c r="G163" s="11"/>
      <c r="H163" s="11"/>
      <c r="I163" s="11"/>
      <c r="J163" s="11"/>
      <c r="K163" s="11"/>
      <c r="L163" s="11"/>
      <c r="M163" s="61"/>
      <c r="N163" s="62"/>
      <c r="O163" s="62"/>
      <c r="P163" s="62"/>
      <c r="Q163" s="62"/>
      <c r="R163" s="62"/>
      <c r="S163" s="62"/>
      <c r="T163" s="62"/>
      <c r="U163" s="62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58"/>
      <c r="AP163" s="158"/>
    </row>
    <row r="164" spans="1:42" s="3" customFormat="1" ht="12.75">
      <c r="A164" s="221"/>
      <c r="B164" s="260"/>
      <c r="C164" s="362"/>
      <c r="D164" s="13"/>
      <c r="E164" s="13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58"/>
      <c r="AP164" s="158"/>
    </row>
  </sheetData>
  <mergeCells count="32">
    <mergeCell ref="D144:D145"/>
    <mergeCell ref="E144:E145"/>
    <mergeCell ref="C98:D98"/>
    <mergeCell ref="E98:U98"/>
    <mergeCell ref="B130:C130"/>
    <mergeCell ref="D130:T130"/>
    <mergeCell ref="C132:P132"/>
    <mergeCell ref="A8:C8"/>
    <mergeCell ref="A24:C24"/>
    <mergeCell ref="A5:A6"/>
    <mergeCell ref="B5:B6"/>
    <mergeCell ref="C5:C6"/>
    <mergeCell ref="B153:H153"/>
    <mergeCell ref="A100:C100"/>
    <mergeCell ref="F144:J144"/>
    <mergeCell ref="AO5:AP8"/>
    <mergeCell ref="AO67:AP67"/>
    <mergeCell ref="AO100:AP100"/>
    <mergeCell ref="F5:AI5"/>
    <mergeCell ref="D5:D6"/>
    <mergeCell ref="A67:C67"/>
    <mergeCell ref="E5:E6"/>
    <mergeCell ref="A36:C36"/>
    <mergeCell ref="K144:O144"/>
    <mergeCell ref="A117:C117"/>
    <mergeCell ref="K145:O145"/>
    <mergeCell ref="B142:H142"/>
    <mergeCell ref="A96:C96"/>
    <mergeCell ref="A87:C87"/>
    <mergeCell ref="F145:J145"/>
    <mergeCell ref="B144:B145"/>
    <mergeCell ref="C144:C145"/>
  </mergeCells>
  <printOptions/>
  <pageMargins left="0.1968503937007874" right="0.2755905511811024" top="0.2755905511811024" bottom="0.31496062992125984" header="0.5118110236220472" footer="0.2755905511811024"/>
  <pageSetup horizontalDpi="600" verticalDpi="600" orientation="landscape" paperSize="9" scale="70" r:id="rId1"/>
  <headerFooter alignWithMargins="0">
    <oddFooter>&amp;R&amp;P/&amp;N</oddFooter>
  </headerFooter>
  <rowBreaks count="2" manualBreakCount="2">
    <brk id="61" max="41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2007-02-26T14:48:47Z</cp:lastPrinted>
  <dcterms:created xsi:type="dcterms:W3CDTF">2006-03-29T07:49:40Z</dcterms:created>
  <dcterms:modified xsi:type="dcterms:W3CDTF">2010-01-01T00:36:44Z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-995069360</vt:i4>
  </property>
  <property fmtid="{D5CDD505-2E9C-101B-9397-08002B2CF9AE}" pid="3" name="_EmailSubject">
    <vt:lpwstr>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