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<sst xmlns="http://schemas.openxmlformats.org/spreadsheetml/2006/main" count="235" uniqueCount="168">
  <si>
    <t>Bánki Donát Gépész és Biztonságtechnikai Mérnöki  Kar</t>
  </si>
  <si>
    <t>heti óraszámokkal (ea. tgy. l). ; követelményekkel (k.); kreditekkel (kr.)</t>
  </si>
  <si>
    <t>kód</t>
  </si>
  <si>
    <t>heti</t>
  </si>
  <si>
    <t>kredit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</si>
  <si>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</si>
  <si>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</si>
  <si>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</si>
  <si>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</si>
  <si>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</si>
  <si>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</si>
  <si>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</si>
  <si>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</si>
  <si>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</si>
  <si>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</si>
  <si>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</si>
  <si>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</si>
  <si>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</si>
  <si>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</si>
  <si>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</si>
  <si>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</si>
  <si>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Korszerű munkaszervezés 1180-06</t>
  </si>
  <si>
    <t>BGRST11NNF</t>
  </si>
  <si>
    <t>Számítástechnika I.</t>
  </si>
  <si>
    <t>v</t>
  </si>
  <si>
    <t>Számítástechnika II. (Műsz.informatika)</t>
  </si>
  <si>
    <t>f</t>
  </si>
  <si>
    <t>BGBMK13NNF</t>
  </si>
  <si>
    <t>BAGMU12NNF</t>
  </si>
  <si>
    <t>Minőségügy</t>
  </si>
  <si>
    <t>*</t>
  </si>
  <si>
    <t>BAGFF14NNF</t>
  </si>
  <si>
    <t>Folyamat fejlesztés, min. szabályozás</t>
  </si>
  <si>
    <t>Összesen:</t>
  </si>
  <si>
    <t>Gazdálkodás, projektvezetés 1181-06</t>
  </si>
  <si>
    <t>Gazdasági ismeretek</t>
  </si>
  <si>
    <t>GSVPV12NNF</t>
  </si>
  <si>
    <t>Projekt vezetés</t>
  </si>
  <si>
    <t>GSVVP12NNF</t>
  </si>
  <si>
    <t>Vállalkozási és pénzügyi ismeretek</t>
  </si>
  <si>
    <t>Műszaki alapozás 1190-06</t>
  </si>
  <si>
    <t>BGBMK11NNF</t>
  </si>
  <si>
    <t>Műszaki kommunikáció</t>
  </si>
  <si>
    <t>BGRMA11NNF</t>
  </si>
  <si>
    <t xml:space="preserve">Matematika I. </t>
  </si>
  <si>
    <t>BGRMA22NNF</t>
  </si>
  <si>
    <t xml:space="preserve">Matematika II. </t>
  </si>
  <si>
    <t>BGRMA33NNF</t>
  </si>
  <si>
    <t xml:space="preserve">Matematika III. </t>
  </si>
  <si>
    <t>BGBME11NNF</t>
  </si>
  <si>
    <t xml:space="preserve">Mechanika I. </t>
  </si>
  <si>
    <t>BGBME22NNF</t>
  </si>
  <si>
    <t xml:space="preserve">Mechanika II. </t>
  </si>
  <si>
    <t>BGBMF11NNF</t>
  </si>
  <si>
    <t>Műszaki fizika I.</t>
  </si>
  <si>
    <t>BGBMF22NNF</t>
  </si>
  <si>
    <t>Műszaki fizika II.</t>
  </si>
  <si>
    <t>BGRGE11NNF</t>
  </si>
  <si>
    <t>Géptan</t>
  </si>
  <si>
    <t>Munkavédelem jogi és műszaki alapjai  2590-09</t>
  </si>
  <si>
    <t>Anyagismeret</t>
  </si>
  <si>
    <t>V</t>
  </si>
  <si>
    <t>Gépszerkezettan</t>
  </si>
  <si>
    <t>Gyártásismeret</t>
  </si>
  <si>
    <t>Munkavédelem jogi és eljárásismeret</t>
  </si>
  <si>
    <t>Tűzvédelem</t>
  </si>
  <si>
    <t>Munkabiztonság 2591-09</t>
  </si>
  <si>
    <t>Villamosság biztonsága</t>
  </si>
  <si>
    <t>Gépek biztonsága</t>
  </si>
  <si>
    <t>Logisztikai biztonság</t>
  </si>
  <si>
    <t>Veszélyes technológiák biztonsága</t>
  </si>
  <si>
    <t>Karbantartás biztonsága</t>
  </si>
  <si>
    <r>
      <t>Munkaegészségügy</t>
    </r>
    <r>
      <rPr>
        <i/>
        <sz val="8"/>
        <rFont val="Arial"/>
        <family val="2"/>
      </rPr>
      <t xml:space="preserve">  2592-09</t>
    </r>
  </si>
  <si>
    <t>Munkakörnyezet</t>
  </si>
  <si>
    <t>Ergonómia</t>
  </si>
  <si>
    <t>Szigorlat (s)</t>
  </si>
  <si>
    <t>Vizsga (v)</t>
  </si>
  <si>
    <t>Félévközi jegy (f)</t>
  </si>
  <si>
    <t>összes előadás</t>
  </si>
  <si>
    <t>összes labor+gyakorlat</t>
  </si>
  <si>
    <t>összes labor</t>
  </si>
  <si>
    <t>összes gyakorlat</t>
  </si>
  <si>
    <t>Dr. Váró György</t>
  </si>
  <si>
    <t>Dr. Szenes Ildikó</t>
  </si>
  <si>
    <t>Dr. Kósa Csaba</t>
  </si>
  <si>
    <t>Lőrincz Katalin</t>
  </si>
  <si>
    <t>Dr. Tomecz Éva</t>
  </si>
  <si>
    <t>Dr. Nagy Imre</t>
  </si>
  <si>
    <t>Dr. Bereczki Ilona</t>
  </si>
  <si>
    <t>Dr. Szabó Gyula</t>
  </si>
  <si>
    <t>Ludván Miklós</t>
  </si>
  <si>
    <t>Dr. Horváth Sándor</t>
  </si>
  <si>
    <t>Dr. Göttl Márta</t>
  </si>
  <si>
    <t>Dr. Bagyinszki Gyula</t>
  </si>
  <si>
    <t>sorszám</t>
  </si>
  <si>
    <t>Óbudai Egyetem</t>
  </si>
  <si>
    <t>Galla Jánosné</t>
  </si>
  <si>
    <t>Matematika I</t>
  </si>
  <si>
    <t>Informatika I., II. Informatika labor</t>
  </si>
  <si>
    <t>Mérnöki fizika</t>
  </si>
  <si>
    <t>Minőségbiztosítás</t>
  </si>
  <si>
    <t>Had és biztonság-technikai m.  szakon kiváltott</t>
  </si>
  <si>
    <t>Jogi ismeretek</t>
  </si>
  <si>
    <t>Szerkezettan I</t>
  </si>
  <si>
    <t>Mechanika I</t>
  </si>
  <si>
    <t>Anyag és gy.I</t>
  </si>
  <si>
    <t>Anyag és gy.II</t>
  </si>
  <si>
    <t>Közgazd. I</t>
  </si>
  <si>
    <t>Választható</t>
  </si>
  <si>
    <t xml:space="preserve">Méréstechnika </t>
  </si>
  <si>
    <t>Esettanulmány I</t>
  </si>
  <si>
    <t>Esettanulmány II</t>
  </si>
  <si>
    <t>Pintér Péter</t>
  </si>
  <si>
    <t>A Gépipari Mérnökasszisztens szakkal megegyező modulok</t>
  </si>
  <si>
    <t>BGBSZ12NNF</t>
  </si>
  <si>
    <t>BGBJE12NNF</t>
  </si>
  <si>
    <t>BGBKO14NNF</t>
  </si>
  <si>
    <t>BGBTU14NNF</t>
  </si>
  <si>
    <t>BAGME11NNF</t>
  </si>
  <si>
    <t>BGBGB13NNF</t>
  </si>
  <si>
    <t>BGBLL13NNF</t>
  </si>
  <si>
    <t>BGBKB14NNF</t>
  </si>
  <si>
    <t>BGBES13NNF</t>
  </si>
  <si>
    <t>BGBES23NNF</t>
  </si>
  <si>
    <t>beszámí-tott kreditek</t>
  </si>
  <si>
    <t>**</t>
  </si>
  <si>
    <t>Munkavédelem, ergonómia    * *-al együtt</t>
  </si>
  <si>
    <t>össz. heti óraszám * nélkül:</t>
  </si>
  <si>
    <t>össz. kredit *nélkül:</t>
  </si>
  <si>
    <t>A szakmai vizsga részei: gyakorlati vizsga, írásbeli vizsga, szóbeli vizsga</t>
  </si>
  <si>
    <t>BGBML12NNF</t>
  </si>
  <si>
    <t>BGBER14NNF</t>
  </si>
  <si>
    <t>BGRLB13NNF</t>
  </si>
  <si>
    <t>BAGGI13NNF</t>
  </si>
  <si>
    <t>BAGAI11NNF</t>
  </si>
  <si>
    <t>BGBVT14NNF</t>
  </si>
  <si>
    <t>Létesítés és létesítmények biztonsága</t>
  </si>
  <si>
    <t>tárgyfelelős</t>
  </si>
  <si>
    <t>BGBVI14NNF</t>
  </si>
  <si>
    <t>BGBMU13NNF</t>
  </si>
  <si>
    <t>Munkaegészségügyi alapismeretek</t>
  </si>
  <si>
    <t>BGBMA12NNF</t>
  </si>
  <si>
    <t xml:space="preserve">Munkalélektan </t>
  </si>
  <si>
    <t>Kockázatértékelés, -kommunikáció</t>
  </si>
  <si>
    <t>Szakmai kommunikáció</t>
  </si>
  <si>
    <t>Suplicz Sándor</t>
  </si>
  <si>
    <t>Fizikai és biológiai kóroki tényezők</t>
  </si>
  <si>
    <t>Kémiai kóroki tényezők</t>
  </si>
  <si>
    <t>Munkavédelem prevenciós eszközei</t>
  </si>
  <si>
    <t>Kollektív és egyéni védelem eszközei</t>
  </si>
  <si>
    <t>BGBSK14NNF</t>
  </si>
  <si>
    <t>BGBFB13NNF</t>
  </si>
  <si>
    <t>BGBKK13NNF</t>
  </si>
  <si>
    <t>BGBMP14NNF</t>
  </si>
  <si>
    <t>BGBKE14NNF</t>
  </si>
  <si>
    <t>Előtan.</t>
  </si>
  <si>
    <t xml:space="preserve"> Dr. Horváth Sándor dékán</t>
  </si>
  <si>
    <t>Munka- és környezetvédelem</t>
  </si>
  <si>
    <t>GGTGI11NNF</t>
  </si>
  <si>
    <t>* választható, kiegészítő (költségtérítéses) tárgy, EOQ Minőségügyi megbízott regisztrációhoz</t>
  </si>
  <si>
    <r>
      <t xml:space="preserve">Munkavédelmi mérnökasszisztens  szak                </t>
    </r>
    <r>
      <rPr>
        <sz val="12"/>
        <rFont val="Arial CE"/>
        <family val="2"/>
      </rPr>
      <t>Nappali munkarend</t>
    </r>
  </si>
  <si>
    <t>BGRST22NNF</t>
  </si>
  <si>
    <t>Dr. Novothny Ferenc</t>
  </si>
  <si>
    <t>Kapás Zsolt</t>
  </si>
  <si>
    <t>Összefüggő (integrált) szakmai gyakorlat: a 2. félévet követően 4 hét, a 3. és 4. félévekben heti 1  nap (összesen 400 óra)</t>
  </si>
  <si>
    <t>óra (szakmai gyakorlattal)</t>
  </si>
  <si>
    <t>***</t>
  </si>
  <si>
    <t>Műszaki komm. ***-al együtt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</si>
</sst>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%"/>
    <numFmt numFmtId="166" formatCode="0.0"/>
  </numFmts>
  <fonts count="3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9.5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CE"/>
      <family val="2"/>
    </font>
    <font>
      <sz val="9"/>
      <name val="Times New Roman"/>
      <family val="1"/>
    </font>
    <font>
      <b/>
      <sz val="12"/>
      <name val="Arial CE"/>
      <family val="2"/>
    </font>
    <font>
      <sz val="10"/>
      <color indexed="14"/>
      <name val="Arial CE"/>
      <family val="2"/>
    </font>
    <font>
      <b/>
      <sz val="14"/>
      <name val="Arial CE"/>
      <family val="0"/>
    </font>
    <font>
      <i/>
      <sz val="5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4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7" fillId="4" borderId="0" applyNumberFormat="0" applyBorder="0" applyAlignment="0" applyProtection="0"/>
    <xf numFmtId="0" fontId="21" fillId="2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2" fillId="22" borderId="1" applyNumberFormat="0" applyAlignment="0" applyProtection="0"/>
    <xf numFmtId="9" fontId="1" fillId="0" borderId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0" fontId="2" fillId="0" borderId="3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1" fillId="0" borderId="35" xfId="0" applyFont="1" applyFill="1" applyBorder="1" applyAlignment="1">
      <alignment horizontal="right"/>
    </xf>
    <xf numFmtId="0" fontId="10" fillId="0" borderId="36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38" xfId="0" applyFont="1" applyFill="1" applyBorder="1" applyAlignment="1">
      <alignment horizontal="right"/>
    </xf>
    <xf numFmtId="0" fontId="2" fillId="0" borderId="3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2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/>
    </xf>
    <xf numFmtId="0" fontId="2" fillId="0" borderId="30" xfId="0" applyFont="1" applyFill="1" applyBorder="1" applyAlignment="1">
      <alignment horizontal="right"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1" fillId="0" borderId="43" xfId="0" applyFont="1" applyFill="1" applyBorder="1" applyAlignment="1">
      <alignment horizontal="right"/>
    </xf>
    <xf numFmtId="0" fontId="10" fillId="0" borderId="44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1" fillId="0" borderId="38" xfId="0" applyFont="1" applyFill="1" applyBorder="1" applyAlignment="1">
      <alignment horizontal="right"/>
    </xf>
    <xf numFmtId="0" fontId="10" fillId="0" borderId="31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11" fillId="0" borderId="48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2" fillId="0" borderId="5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55" xfId="0" applyFont="1" applyFill="1" applyBorder="1" applyAlignment="1">
      <alignment horizontal="right"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4" fillId="0" borderId="43" xfId="0" applyFont="1" applyFill="1" applyBorder="1" applyAlignment="1">
      <alignment horizontal="right"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11" fillId="0" borderId="34" xfId="0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2" fillId="0" borderId="34" xfId="0" applyFont="1" applyFill="1" applyBorder="1" applyAlignment="1">
      <alignment wrapText="1"/>
    </xf>
    <xf numFmtId="0" fontId="11" fillId="0" borderId="36" xfId="0" applyFont="1" applyFill="1" applyBorder="1" applyAlignment="1">
      <alignment horizontal="right"/>
    </xf>
    <xf numFmtId="0" fontId="10" fillId="0" borderId="35" xfId="0" applyFont="1" applyFill="1" applyBorder="1" applyAlignment="1">
      <alignment/>
    </xf>
    <xf numFmtId="164" fontId="12" fillId="0" borderId="65" xfId="0" applyNumberFormat="1" applyFont="1" applyFill="1" applyBorder="1" applyAlignment="1">
      <alignment/>
    </xf>
    <xf numFmtId="0" fontId="11" fillId="0" borderId="49" xfId="0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0" fontId="4" fillId="0" borderId="49" xfId="0" applyFont="1" applyFill="1" applyBorder="1" applyAlignment="1">
      <alignment horizontal="right"/>
    </xf>
    <xf numFmtId="0" fontId="2" fillId="0" borderId="49" xfId="0" applyFont="1" applyFill="1" applyBorder="1" applyAlignment="1">
      <alignment wrapText="1"/>
    </xf>
    <xf numFmtId="0" fontId="11" fillId="0" borderId="66" xfId="0" applyFont="1" applyFill="1" applyBorder="1" applyAlignment="1">
      <alignment horizontal="right"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0" fontId="2" fillId="0" borderId="4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4" fillId="0" borderId="48" xfId="0" applyFont="1" applyFill="1" applyBorder="1" applyAlignment="1">
      <alignment horizontal="right"/>
    </xf>
    <xf numFmtId="0" fontId="2" fillId="0" borderId="7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4" fillId="0" borderId="82" xfId="0" applyFont="1" applyFill="1" applyBorder="1" applyAlignment="1">
      <alignment horizontal="right"/>
    </xf>
    <xf numFmtId="0" fontId="2" fillId="0" borderId="83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24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0" fillId="0" borderId="85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11" fillId="0" borderId="87" xfId="0" applyFont="1" applyFill="1" applyBorder="1" applyAlignment="1">
      <alignment horizontal="right"/>
    </xf>
    <xf numFmtId="0" fontId="4" fillId="0" borderId="88" xfId="0" applyFont="1" applyFill="1" applyBorder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2" fillId="0" borderId="89" xfId="0" applyFont="1" applyFill="1" applyBorder="1" applyAlignment="1">
      <alignment horizontal="left" vertical="center" wrapText="1"/>
    </xf>
    <xf numFmtId="0" fontId="2" fillId="0" borderId="9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wrapText="1"/>
    </xf>
    <xf numFmtId="0" fontId="2" fillId="0" borderId="91" xfId="0" applyFont="1" applyFill="1" applyBorder="1" applyAlignment="1">
      <alignment horizontal="left" wrapText="1"/>
    </xf>
    <xf numFmtId="0" fontId="2" fillId="0" borderId="90" xfId="0" applyFont="1" applyFill="1" applyBorder="1" applyAlignment="1">
      <alignment horizontal="left" wrapText="1"/>
    </xf>
    <xf numFmtId="0" fontId="2" fillId="0" borderId="92" xfId="0" applyFont="1" applyFill="1" applyBorder="1" applyAlignment="1">
      <alignment horizontal="left"/>
    </xf>
    <xf numFmtId="0" fontId="2" fillId="0" borderId="93" xfId="0" applyFont="1" applyFill="1" applyBorder="1" applyAlignment="1">
      <alignment horizontal="left"/>
    </xf>
    <xf numFmtId="0" fontId="2" fillId="0" borderId="94" xfId="0" applyFont="1" applyFill="1" applyBorder="1" applyAlignment="1">
      <alignment horizontal="left"/>
    </xf>
    <xf numFmtId="0" fontId="3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95" xfId="0" applyFont="1" applyFill="1" applyBorder="1" applyAlignment="1">
      <alignment/>
    </xf>
    <xf numFmtId="0" fontId="2" fillId="0" borderId="96" xfId="0" applyFont="1" applyFill="1" applyBorder="1" applyAlignment="1">
      <alignment/>
    </xf>
    <xf numFmtId="0" fontId="2" fillId="0" borderId="97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92" xfId="0" applyFont="1" applyFill="1" applyBorder="1" applyAlignment="1">
      <alignment wrapText="1"/>
    </xf>
    <xf numFmtId="0" fontId="2" fillId="0" borderId="92" xfId="0" applyFont="1" applyFill="1" applyBorder="1" applyAlignment="1">
      <alignment horizontal="left" wrapText="1"/>
    </xf>
    <xf numFmtId="0" fontId="32" fillId="0" borderId="9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93" xfId="0" applyFont="1" applyFill="1" applyBorder="1" applyAlignment="1">
      <alignment/>
    </xf>
    <xf numFmtId="0" fontId="2" fillId="0" borderId="90" xfId="0" applyFont="1" applyFill="1" applyBorder="1" applyAlignment="1">
      <alignment/>
    </xf>
    <xf numFmtId="0" fontId="2" fillId="0" borderId="91" xfId="0" applyFont="1" applyFill="1" applyBorder="1" applyAlignment="1">
      <alignment/>
    </xf>
    <xf numFmtId="0" fontId="2" fillId="0" borderId="99" xfId="0" applyFont="1" applyFill="1" applyBorder="1" applyAlignment="1">
      <alignment/>
    </xf>
    <xf numFmtId="0" fontId="10" fillId="0" borderId="100" xfId="0" applyFont="1" applyFill="1" applyBorder="1" applyAlignment="1">
      <alignment/>
    </xf>
    <xf numFmtId="164" fontId="12" fillId="0" borderId="10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102" xfId="0" applyFont="1" applyFill="1" applyBorder="1" applyAlignment="1">
      <alignment/>
    </xf>
    <xf numFmtId="0" fontId="10" fillId="0" borderId="103" xfId="0" applyFont="1" applyFill="1" applyBorder="1" applyAlignment="1">
      <alignment/>
    </xf>
    <xf numFmtId="0" fontId="11" fillId="0" borderId="54" xfId="0" applyFont="1" applyFill="1" applyBorder="1" applyAlignment="1">
      <alignment horizontal="right"/>
    </xf>
    <xf numFmtId="0" fontId="10" fillId="0" borderId="64" xfId="0" applyFont="1" applyFill="1" applyBorder="1" applyAlignment="1">
      <alignment/>
    </xf>
    <xf numFmtId="0" fontId="11" fillId="0" borderId="55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9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2" fillId="0" borderId="9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104" xfId="0" applyFont="1" applyFill="1" applyBorder="1" applyAlignment="1">
      <alignment horizontal="right"/>
    </xf>
    <xf numFmtId="0" fontId="2" fillId="0" borderId="105" xfId="0" applyFont="1" applyFill="1" applyBorder="1" applyAlignment="1">
      <alignment horizontal="right"/>
    </xf>
    <xf numFmtId="0" fontId="2" fillId="0" borderId="106" xfId="0" applyFont="1" applyFill="1" applyBorder="1" applyAlignment="1">
      <alignment/>
    </xf>
    <xf numFmtId="0" fontId="31" fillId="0" borderId="94" xfId="0" applyFont="1" applyFill="1" applyBorder="1" applyAlignment="1">
      <alignment/>
    </xf>
    <xf numFmtId="0" fontId="8" fillId="0" borderId="94" xfId="0" applyFont="1" applyFill="1" applyBorder="1" applyAlignment="1">
      <alignment horizontal="center" vertical="center" textRotation="90" wrapText="1"/>
    </xf>
    <xf numFmtId="0" fontId="31" fillId="0" borderId="89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9" fillId="0" borderId="98" xfId="0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0" borderId="94" xfId="0" applyFont="1" applyFill="1" applyBorder="1" applyAlignment="1">
      <alignment horizontal="left"/>
    </xf>
    <xf numFmtId="0" fontId="2" fillId="0" borderId="94" xfId="0" applyFont="1" applyFill="1" applyBorder="1" applyAlignment="1">
      <alignment horizontal="left" wrapText="1"/>
    </xf>
    <xf numFmtId="0" fontId="34" fillId="0" borderId="0" xfId="0" applyFont="1" applyAlignment="1">
      <alignment/>
    </xf>
    <xf numFmtId="0" fontId="10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2" fillId="0" borderId="94" xfId="0" applyFont="1" applyFill="1" applyBorder="1" applyAlignment="1">
      <alignment wrapText="1"/>
    </xf>
    <xf numFmtId="0" fontId="2" fillId="0" borderId="93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0" fillId="0" borderId="109" xfId="0" applyFont="1" applyFill="1" applyBorder="1" applyAlignment="1">
      <alignment/>
    </xf>
    <xf numFmtId="0" fontId="0" fillId="0" borderId="66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/>
    </xf>
    <xf numFmtId="0" fontId="0" fillId="0" borderId="88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111" xfId="0" applyFont="1" applyFill="1" applyBorder="1" applyAlignment="1">
      <alignment/>
    </xf>
    <xf numFmtId="0" fontId="0" fillId="0" borderId="90" xfId="0" applyFont="1" applyFill="1" applyBorder="1" applyAlignment="1">
      <alignment horizontal="center"/>
    </xf>
    <xf numFmtId="0" fontId="0" fillId="0" borderId="10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0" fontId="0" fillId="0" borderId="9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10" fillId="0" borderId="36" xfId="0" applyFont="1" applyFill="1" applyBorder="1" applyAlignment="1">
      <alignment vertical="top"/>
    </xf>
    <xf numFmtId="0" fontId="0" fillId="0" borderId="93" xfId="0" applyFont="1" applyFill="1" applyBorder="1" applyAlignment="1">
      <alignment vertical="center"/>
    </xf>
    <xf numFmtId="0" fontId="0" fillId="0" borderId="1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9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14" fontId="31" fillId="0" borderId="0" xfId="0" applyNumberFormat="1" applyFont="1" applyFill="1" applyBorder="1" applyAlignment="1">
      <alignment horizontal="center"/>
    </xf>
    <xf numFmtId="0" fontId="2" fillId="0" borderId="113" xfId="0" applyFont="1" applyFill="1" applyBorder="1" applyAlignment="1">
      <alignment/>
    </xf>
    <xf numFmtId="0" fontId="0" fillId="0" borderId="114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0" fontId="2" fillId="0" borderId="117" xfId="0" applyFont="1" applyFill="1" applyBorder="1" applyAlignment="1">
      <alignment/>
    </xf>
    <xf numFmtId="0" fontId="2" fillId="0" borderId="116" xfId="0" applyFont="1" applyFill="1" applyBorder="1" applyAlignment="1">
      <alignment/>
    </xf>
    <xf numFmtId="0" fontId="2" fillId="0" borderId="118" xfId="0" applyFont="1" applyFill="1" applyBorder="1" applyAlignment="1">
      <alignment/>
    </xf>
    <xf numFmtId="0" fontId="2" fillId="0" borderId="119" xfId="0" applyFont="1" applyFill="1" applyBorder="1" applyAlignment="1">
      <alignment/>
    </xf>
    <xf numFmtId="0" fontId="2" fillId="0" borderId="120" xfId="0" applyFont="1" applyFill="1" applyBorder="1" applyAlignment="1">
      <alignment/>
    </xf>
    <xf numFmtId="0" fontId="4" fillId="0" borderId="76" xfId="0" applyFont="1" applyFill="1" applyBorder="1" applyAlignment="1">
      <alignment horizontal="right"/>
    </xf>
    <xf numFmtId="0" fontId="2" fillId="0" borderId="121" xfId="0" applyFont="1" applyFill="1" applyBorder="1" applyAlignment="1">
      <alignment/>
    </xf>
    <xf numFmtId="0" fontId="2" fillId="0" borderId="122" xfId="0" applyFont="1" applyFill="1" applyBorder="1" applyAlignment="1">
      <alignment/>
    </xf>
    <xf numFmtId="0" fontId="0" fillId="0" borderId="123" xfId="0" applyFont="1" applyFill="1" applyBorder="1" applyAlignment="1">
      <alignment horizontal="center"/>
    </xf>
    <xf numFmtId="0" fontId="0" fillId="0" borderId="99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28" xfId="0" applyFont="1" applyFill="1" applyBorder="1" applyAlignment="1">
      <alignment horizontal="right" vertical="center"/>
    </xf>
    <xf numFmtId="0" fontId="0" fillId="0" borderId="92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0" fillId="0" borderId="101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0" fontId="10" fillId="25" borderId="33" xfId="0" applyFont="1" applyFill="1" applyBorder="1" applyAlignment="1">
      <alignment/>
    </xf>
    <xf numFmtId="0" fontId="10" fillId="25" borderId="34" xfId="0" applyFont="1" applyFill="1" applyBorder="1" applyAlignment="1">
      <alignment/>
    </xf>
    <xf numFmtId="0" fontId="10" fillId="25" borderId="35" xfId="0" applyFont="1" applyFill="1" applyBorder="1" applyAlignment="1">
      <alignment/>
    </xf>
    <xf numFmtId="0" fontId="2" fillId="25" borderId="94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5"/>
    </xf>
    <xf numFmtId="0" fontId="11" fillId="25" borderId="35" xfId="0" applyFont="1" applyFill="1" applyBorder="1" applyAlignment="1">
      <alignment horizontal="right"/>
    </xf>
    <xf numFmtId="0" fontId="2" fillId="25" borderId="31" xfId="0" applyFont="1" applyFill="1" applyBorder="1" applyAlignment="1">
      <alignment/>
    </xf>
    <xf numFmtId="0" fontId="4" fillId="25" borderId="32" xfId="0" applyFont="1" applyFill="1" applyBorder="1" applyAlignment="1">
      <alignment/>
    </xf>
    <xf numFmtId="0" fontId="2" fillId="25" borderId="28" xfId="0" applyFont="1" applyFill="1" applyBorder="1" applyAlignment="1">
      <alignment horizontal="left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93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shrinkToFit="1"/>
    </xf>
    <xf numFmtId="0" fontId="3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shrinkToFit="1"/>
    </xf>
    <xf numFmtId="165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6" fillId="0" borderId="98" xfId="0" applyFont="1" applyFill="1" applyBorder="1" applyAlignment="1">
      <alignment textRotation="90"/>
    </xf>
    <xf numFmtId="0" fontId="0" fillId="0" borderId="94" xfId="0" applyFont="1" applyFill="1" applyBorder="1" applyAlignment="1">
      <alignment textRotation="90"/>
    </xf>
    <xf numFmtId="0" fontId="0" fillId="0" borderId="89" xfId="0" applyFont="1" applyFill="1" applyBorder="1" applyAlignment="1">
      <alignment textRotation="90"/>
    </xf>
    <xf numFmtId="0" fontId="3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/>
    </xf>
    <xf numFmtId="0" fontId="2" fillId="0" borderId="124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 wrapText="1" readingOrder="1"/>
    </xf>
    <xf numFmtId="0" fontId="2" fillId="0" borderId="98" xfId="0" applyFont="1" applyFill="1" applyBorder="1" applyAlignment="1">
      <alignment horizontal="left" vertical="center" wrapText="1"/>
    </xf>
    <xf numFmtId="0" fontId="2" fillId="0" borderId="89" xfId="0" applyFont="1" applyFill="1" applyBorder="1" applyAlignment="1">
      <alignment horizontal="left" vertical="center" wrapText="1"/>
    </xf>
    <xf numFmtId="0" fontId="8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 textRotation="90" wrapText="1"/>
    </xf>
    <xf numFmtId="0" fontId="8" fillId="0" borderId="94" xfId="0" applyFont="1" applyFill="1" applyBorder="1" applyAlignment="1">
      <alignment horizontal="center" vertical="center" textRotation="90" wrapText="1"/>
    </xf>
    <xf numFmtId="0" fontId="8" fillId="0" borderId="89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93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left" vertical="center" wrapText="1"/>
    </xf>
    <xf numFmtId="0" fontId="2" fillId="0" borderId="94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4.125" style="232" customWidth="1"/>
    <col min="3" max="3" width="11.375" style="1" customWidth="1"/>
    <col min="4" max="4" width="30.25390625" style="219" customWidth="1"/>
    <col min="5" max="5" width="4.375" style="219" customWidth="1"/>
    <col min="6" max="6" width="4.75390625" style="219" customWidth="1"/>
    <col min="7" max="26" width="2.75390625" style="219" customWidth="1"/>
    <col min="27" max="46" width="0" style="219" hidden="1" customWidth="1"/>
    <col min="47" max="47" width="4.75390625" style="1" customWidth="1"/>
    <col min="48" max="48" width="7.00390625" style="236" customWidth="1"/>
    <col min="49" max="49" width="12.875" style="125" customWidth="1"/>
    <col min="50" max="50" width="15.625" style="182" customWidth="1"/>
  </cols>
  <sheetData>
    <row r="1" spans="2:50" s="2" customFormat="1" ht="20.25" customHeight="1">
      <c r="B1" s="3"/>
      <c r="C1" s="298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142"/>
    </row>
    <row r="2" spans="2:50" s="2" customFormat="1" ht="8.25" customHeight="1">
      <c r="B2" s="3"/>
      <c r="C2" s="265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142"/>
    </row>
    <row r="3" spans="3:50" s="3" customFormat="1" ht="12.75" customHeight="1">
      <c r="C3" s="4" t="s">
        <v>95</v>
      </c>
      <c r="E3" s="4"/>
      <c r="F3" s="4"/>
      <c r="G3" s="4"/>
      <c r="AR3" s="5"/>
      <c r="AU3" s="151"/>
      <c r="AW3" s="130"/>
      <c r="AX3" s="142"/>
    </row>
    <row r="4" spans="3:50" s="3" customFormat="1" ht="12.75" customHeight="1">
      <c r="C4" s="4" t="s">
        <v>0</v>
      </c>
      <c r="E4" s="4"/>
      <c r="F4" s="4"/>
      <c r="G4" s="4"/>
      <c r="H4" s="6"/>
      <c r="I4" s="6"/>
      <c r="J4" s="6"/>
      <c r="K4" s="6"/>
      <c r="L4" s="6"/>
      <c r="M4" s="6"/>
      <c r="N4" s="313" t="s">
        <v>160</v>
      </c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4"/>
    </row>
    <row r="5" spans="3:50" s="3" customFormat="1" ht="12.75" customHeight="1">
      <c r="C5" s="4"/>
      <c r="E5" s="4"/>
      <c r="F5" s="4"/>
      <c r="G5" s="4"/>
      <c r="H5" s="6"/>
      <c r="I5" s="6"/>
      <c r="J5" s="6"/>
      <c r="K5" s="6"/>
      <c r="L5" s="6"/>
      <c r="M5" s="6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52"/>
      <c r="AV5" s="147"/>
      <c r="AW5" s="147"/>
      <c r="AX5" s="142"/>
    </row>
    <row r="6" spans="3:50" s="3" customFormat="1" ht="12.75" customHeight="1" thickBot="1">
      <c r="C6" s="4"/>
      <c r="E6" s="4"/>
      <c r="F6" s="4"/>
      <c r="G6" s="4"/>
      <c r="H6" s="6"/>
      <c r="I6" s="6"/>
      <c r="J6" s="6"/>
      <c r="K6" s="6"/>
      <c r="L6" s="6"/>
      <c r="M6" s="6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52"/>
      <c r="AV6" s="147"/>
      <c r="AW6" s="147"/>
      <c r="AX6" s="142"/>
    </row>
    <row r="7" spans="2:50" s="7" customFormat="1" ht="12.75" customHeight="1" thickBot="1">
      <c r="B7" s="295" t="s">
        <v>94</v>
      </c>
      <c r="C7" s="300" t="s">
        <v>1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150"/>
    </row>
    <row r="8" spans="2:50" ht="12.75" customHeight="1" thickBot="1">
      <c r="B8" s="296"/>
      <c r="C8" s="308" t="s">
        <v>2</v>
      </c>
      <c r="D8" s="306" t="s">
        <v>6</v>
      </c>
      <c r="E8" s="8" t="s">
        <v>3</v>
      </c>
      <c r="F8" s="9" t="s">
        <v>4</v>
      </c>
      <c r="G8" s="301" t="s">
        <v>5</v>
      </c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2" t="s">
        <v>155</v>
      </c>
      <c r="AV8" s="303" t="s">
        <v>124</v>
      </c>
      <c r="AW8" s="304" t="s">
        <v>101</v>
      </c>
      <c r="AX8" s="179"/>
    </row>
    <row r="9" spans="2:50" ht="18.75" customHeight="1" thickBot="1">
      <c r="B9" s="297"/>
      <c r="C9" s="309"/>
      <c r="D9" s="307"/>
      <c r="E9" s="11" t="s">
        <v>7</v>
      </c>
      <c r="F9" s="194"/>
      <c r="G9" s="12"/>
      <c r="H9" s="13"/>
      <c r="I9" s="13" t="s">
        <v>8</v>
      </c>
      <c r="J9" s="13"/>
      <c r="K9" s="14"/>
      <c r="L9" s="13"/>
      <c r="M9" s="13"/>
      <c r="N9" s="13" t="s">
        <v>9</v>
      </c>
      <c r="O9" s="13"/>
      <c r="P9" s="14"/>
      <c r="Q9" s="13"/>
      <c r="R9" s="13"/>
      <c r="S9" s="15" t="s">
        <v>10</v>
      </c>
      <c r="T9" s="13"/>
      <c r="U9" s="14"/>
      <c r="V9" s="13"/>
      <c r="W9" s="13"/>
      <c r="X9" s="15" t="s">
        <v>11</v>
      </c>
      <c r="Y9" s="13"/>
      <c r="Z9" s="14"/>
      <c r="AA9" s="13"/>
      <c r="AB9" s="13"/>
      <c r="AC9" s="15" t="s">
        <v>12</v>
      </c>
      <c r="AD9" s="13"/>
      <c r="AE9" s="14"/>
      <c r="AF9" s="12"/>
      <c r="AG9" s="13"/>
      <c r="AH9" s="13" t="s">
        <v>13</v>
      </c>
      <c r="AI9" s="13"/>
      <c r="AJ9" s="14"/>
      <c r="AK9" s="13"/>
      <c r="AL9" s="13"/>
      <c r="AM9" s="15" t="s">
        <v>14</v>
      </c>
      <c r="AN9" s="13"/>
      <c r="AO9" s="14"/>
      <c r="AP9" s="195"/>
      <c r="AQ9" s="196"/>
      <c r="AR9" s="13" t="s">
        <v>15</v>
      </c>
      <c r="AS9" s="13"/>
      <c r="AT9" s="197"/>
      <c r="AU9" s="302"/>
      <c r="AV9" s="303"/>
      <c r="AW9" s="305"/>
      <c r="AX9" s="179"/>
    </row>
    <row r="10" spans="2:50" ht="12.75">
      <c r="B10" s="256"/>
      <c r="C10" s="55"/>
      <c r="D10" s="168"/>
      <c r="E10" s="8"/>
      <c r="F10" s="198"/>
      <c r="G10" s="169" t="s">
        <v>16</v>
      </c>
      <c r="H10" s="170" t="s">
        <v>17</v>
      </c>
      <c r="I10" s="170" t="s">
        <v>18</v>
      </c>
      <c r="J10" s="170" t="s">
        <v>19</v>
      </c>
      <c r="K10" s="171" t="s">
        <v>20</v>
      </c>
      <c r="L10" s="169" t="s">
        <v>16</v>
      </c>
      <c r="M10" s="170" t="s">
        <v>17</v>
      </c>
      <c r="N10" s="170" t="s">
        <v>18</v>
      </c>
      <c r="O10" s="170" t="s">
        <v>19</v>
      </c>
      <c r="P10" s="171" t="s">
        <v>20</v>
      </c>
      <c r="Q10" s="169" t="s">
        <v>16</v>
      </c>
      <c r="R10" s="170" t="s">
        <v>17</v>
      </c>
      <c r="S10" s="170" t="s">
        <v>18</v>
      </c>
      <c r="T10" s="170" t="s">
        <v>19</v>
      </c>
      <c r="U10" s="171" t="s">
        <v>20</v>
      </c>
      <c r="V10" s="169" t="s">
        <v>16</v>
      </c>
      <c r="W10" s="170" t="s">
        <v>17</v>
      </c>
      <c r="X10" s="170" t="s">
        <v>18</v>
      </c>
      <c r="Y10" s="170" t="s">
        <v>19</v>
      </c>
      <c r="Z10" s="171" t="s">
        <v>20</v>
      </c>
      <c r="AA10" s="170"/>
      <c r="AB10" s="170"/>
      <c r="AC10" s="170"/>
      <c r="AD10" s="62"/>
      <c r="AE10" s="171"/>
      <c r="AF10" s="169"/>
      <c r="AG10" s="170"/>
      <c r="AH10" s="170"/>
      <c r="AI10" s="170"/>
      <c r="AJ10" s="171"/>
      <c r="AK10" s="170"/>
      <c r="AL10" s="170"/>
      <c r="AM10" s="170"/>
      <c r="AN10" s="62"/>
      <c r="AO10" s="171"/>
      <c r="AP10" s="199"/>
      <c r="AQ10" s="198"/>
      <c r="AR10" s="198"/>
      <c r="AS10" s="198"/>
      <c r="AT10" s="200"/>
      <c r="AU10" s="172"/>
      <c r="AV10" s="201"/>
      <c r="AW10" s="132"/>
      <c r="AX10" s="310" t="s">
        <v>113</v>
      </c>
    </row>
    <row r="11" spans="2:50" ht="12.75">
      <c r="B11" s="218"/>
      <c r="C11" s="18"/>
      <c r="D11" s="19" t="s">
        <v>21</v>
      </c>
      <c r="E11" s="20"/>
      <c r="F11" s="21"/>
      <c r="G11" s="22"/>
      <c r="H11" s="23"/>
      <c r="I11" s="23"/>
      <c r="J11" s="23"/>
      <c r="K11" s="24"/>
      <c r="L11" s="25"/>
      <c r="M11" s="23"/>
      <c r="N11" s="23"/>
      <c r="O11" s="23"/>
      <c r="P11" s="24"/>
      <c r="Q11" s="22"/>
      <c r="R11" s="23"/>
      <c r="S11" s="23"/>
      <c r="T11" s="23"/>
      <c r="U11" s="24"/>
      <c r="V11" s="22"/>
      <c r="W11" s="23"/>
      <c r="X11" s="23"/>
      <c r="Y11" s="23"/>
      <c r="Z11" s="24"/>
      <c r="AA11" s="17"/>
      <c r="AB11" s="17"/>
      <c r="AC11" s="17"/>
      <c r="AD11" s="26"/>
      <c r="AE11" s="27"/>
      <c r="AF11" s="28"/>
      <c r="AG11" s="17"/>
      <c r="AH11" s="17"/>
      <c r="AI11" s="26"/>
      <c r="AJ11" s="27"/>
      <c r="AK11" s="17"/>
      <c r="AL11" s="17"/>
      <c r="AM11" s="17"/>
      <c r="AN11" s="26"/>
      <c r="AO11" s="27"/>
      <c r="AP11" s="28"/>
      <c r="AQ11" s="17"/>
      <c r="AR11" s="17"/>
      <c r="AS11" s="26"/>
      <c r="AT11" s="27"/>
      <c r="AU11" s="29"/>
      <c r="AV11" s="203"/>
      <c r="AW11" s="133"/>
      <c r="AX11" s="311"/>
    </row>
    <row r="12" spans="2:50" ht="12.75">
      <c r="B12" s="218"/>
      <c r="C12" s="30"/>
      <c r="D12" s="31">
        <f>F18/120</f>
        <v>0.10833333333333334</v>
      </c>
      <c r="E12" s="32"/>
      <c r="F12" s="33"/>
      <c r="G12" s="34"/>
      <c r="H12" s="35"/>
      <c r="I12" s="35"/>
      <c r="J12" s="35"/>
      <c r="K12" s="36"/>
      <c r="L12" s="37"/>
      <c r="M12" s="35"/>
      <c r="N12" s="35"/>
      <c r="O12" s="35"/>
      <c r="P12" s="36"/>
      <c r="Q12" s="34"/>
      <c r="R12" s="35"/>
      <c r="S12" s="35"/>
      <c r="T12" s="35"/>
      <c r="U12" s="36"/>
      <c r="V12" s="34"/>
      <c r="W12" s="35"/>
      <c r="X12" s="35"/>
      <c r="Y12" s="35"/>
      <c r="Z12" s="36"/>
      <c r="AA12" s="38"/>
      <c r="AB12" s="38"/>
      <c r="AC12" s="38"/>
      <c r="AD12" s="39"/>
      <c r="AE12" s="40"/>
      <c r="AF12" s="41"/>
      <c r="AG12" s="38"/>
      <c r="AH12" s="38"/>
      <c r="AI12" s="39"/>
      <c r="AJ12" s="40"/>
      <c r="AK12" s="38"/>
      <c r="AL12" s="38"/>
      <c r="AM12" s="38"/>
      <c r="AN12" s="39"/>
      <c r="AO12" s="40"/>
      <c r="AP12" s="41"/>
      <c r="AQ12" s="38"/>
      <c r="AR12" s="38"/>
      <c r="AS12" s="39"/>
      <c r="AT12" s="40"/>
      <c r="AU12" s="29"/>
      <c r="AV12" s="203"/>
      <c r="AW12" s="133"/>
      <c r="AX12" s="311"/>
    </row>
    <row r="13" spans="2:50" ht="12.75">
      <c r="B13" s="218">
        <v>1</v>
      </c>
      <c r="C13" s="30" t="s">
        <v>22</v>
      </c>
      <c r="D13" s="42" t="s">
        <v>23</v>
      </c>
      <c r="E13" s="32">
        <f>SUM(G13,H13,I13,L13,M13,N13,Q13,R13,S13,V13,W13,X13)</f>
        <v>4</v>
      </c>
      <c r="F13" s="33">
        <f>SUM(K13,P13,U13,Z13)</f>
        <v>4</v>
      </c>
      <c r="G13" s="34">
        <v>2</v>
      </c>
      <c r="H13" s="35">
        <v>2</v>
      </c>
      <c r="I13" s="35">
        <v>0</v>
      </c>
      <c r="J13" s="35" t="s">
        <v>24</v>
      </c>
      <c r="K13" s="36">
        <v>4</v>
      </c>
      <c r="L13" s="37"/>
      <c r="M13" s="35"/>
      <c r="N13" s="35"/>
      <c r="O13" s="35"/>
      <c r="P13" s="36"/>
      <c r="Q13" s="34"/>
      <c r="R13" s="35"/>
      <c r="S13" s="35"/>
      <c r="T13" s="35"/>
      <c r="U13" s="36"/>
      <c r="V13" s="34"/>
      <c r="W13" s="35"/>
      <c r="X13" s="35"/>
      <c r="Y13" s="35"/>
      <c r="Z13" s="36"/>
      <c r="AA13" s="38"/>
      <c r="AB13" s="38"/>
      <c r="AC13" s="38"/>
      <c r="AD13" s="39"/>
      <c r="AE13" s="40"/>
      <c r="AF13" s="41"/>
      <c r="AG13" s="38"/>
      <c r="AH13" s="38"/>
      <c r="AI13" s="39"/>
      <c r="AJ13" s="40"/>
      <c r="AK13" s="38"/>
      <c r="AL13" s="38"/>
      <c r="AM13" s="38"/>
      <c r="AN13" s="39"/>
      <c r="AO13" s="40"/>
      <c r="AP13" s="41"/>
      <c r="AQ13" s="38"/>
      <c r="AR13" s="38"/>
      <c r="AS13" s="39"/>
      <c r="AT13" s="40"/>
      <c r="AU13" s="29"/>
      <c r="AV13" s="285">
        <v>7</v>
      </c>
      <c r="AW13" s="315" t="s">
        <v>98</v>
      </c>
      <c r="AX13" s="311"/>
    </row>
    <row r="14" spans="2:50" ht="12.75">
      <c r="B14" s="218">
        <v>2</v>
      </c>
      <c r="C14" s="30" t="s">
        <v>161</v>
      </c>
      <c r="D14" s="43" t="s">
        <v>25</v>
      </c>
      <c r="E14" s="32">
        <f>SUM(G14,H14,I14,L14,M14,N14,Q14,R14,S14,V14,W14,X14)</f>
        <v>2</v>
      </c>
      <c r="F14" s="33">
        <f>SUM(K14,P14,U14,Z14)</f>
        <v>3</v>
      </c>
      <c r="G14" s="34"/>
      <c r="H14" s="35"/>
      <c r="I14" s="35"/>
      <c r="J14" s="35"/>
      <c r="K14" s="36"/>
      <c r="L14" s="37">
        <v>1</v>
      </c>
      <c r="M14" s="35">
        <v>1</v>
      </c>
      <c r="N14" s="35">
        <v>0</v>
      </c>
      <c r="O14" s="35" t="s">
        <v>26</v>
      </c>
      <c r="P14" s="36">
        <v>3</v>
      </c>
      <c r="Q14" s="34"/>
      <c r="R14" s="35"/>
      <c r="S14" s="35"/>
      <c r="T14" s="35"/>
      <c r="U14" s="36"/>
      <c r="V14" s="34"/>
      <c r="W14" s="35"/>
      <c r="X14" s="35"/>
      <c r="Y14" s="35"/>
      <c r="Z14" s="36"/>
      <c r="AA14" s="38"/>
      <c r="AB14" s="38"/>
      <c r="AC14" s="38"/>
      <c r="AD14" s="39"/>
      <c r="AE14" s="40"/>
      <c r="AF14" s="41"/>
      <c r="AG14" s="38"/>
      <c r="AH14" s="38"/>
      <c r="AI14" s="39"/>
      <c r="AJ14" s="40"/>
      <c r="AK14" s="38"/>
      <c r="AL14" s="38"/>
      <c r="AM14" s="38"/>
      <c r="AN14" s="39"/>
      <c r="AO14" s="40"/>
      <c r="AP14" s="41"/>
      <c r="AQ14" s="38"/>
      <c r="AR14" s="38"/>
      <c r="AS14" s="39"/>
      <c r="AT14" s="40"/>
      <c r="AU14" s="29">
        <v>1</v>
      </c>
      <c r="AV14" s="287"/>
      <c r="AW14" s="316"/>
      <c r="AX14" s="311"/>
    </row>
    <row r="15" spans="2:50" s="44" customFormat="1" ht="12.75">
      <c r="B15" s="218">
        <v>3</v>
      </c>
      <c r="C15" s="30" t="s">
        <v>27</v>
      </c>
      <c r="D15" s="42" t="s">
        <v>157</v>
      </c>
      <c r="E15" s="32">
        <f>SUM(G15,H15,I15,L15,M15,N15,Q15,R15,S15,V15,W15,X15)</f>
        <v>2</v>
      </c>
      <c r="F15" s="33">
        <f>SUM(K15,P15,U15,Z15)</f>
        <v>2</v>
      </c>
      <c r="G15" s="34"/>
      <c r="H15" s="35"/>
      <c r="I15" s="35"/>
      <c r="J15" s="35"/>
      <c r="K15" s="36"/>
      <c r="L15" s="37"/>
      <c r="M15" s="35"/>
      <c r="N15" s="35"/>
      <c r="O15" s="35"/>
      <c r="P15" s="36"/>
      <c r="Q15" s="34">
        <v>2</v>
      </c>
      <c r="R15" s="35">
        <v>0</v>
      </c>
      <c r="S15" s="35">
        <v>0</v>
      </c>
      <c r="T15" s="35" t="s">
        <v>24</v>
      </c>
      <c r="U15" s="36">
        <v>2</v>
      </c>
      <c r="V15" s="34"/>
      <c r="W15" s="35"/>
      <c r="X15" s="35"/>
      <c r="Y15" s="35"/>
      <c r="Z15" s="36"/>
      <c r="AA15" s="38"/>
      <c r="AB15" s="38"/>
      <c r="AC15" s="38"/>
      <c r="AD15" s="39"/>
      <c r="AE15" s="40"/>
      <c r="AF15" s="41"/>
      <c r="AG15" s="38"/>
      <c r="AH15" s="38"/>
      <c r="AI15" s="39"/>
      <c r="AJ15" s="40"/>
      <c r="AK15" s="38"/>
      <c r="AL15" s="38"/>
      <c r="AM15" s="38"/>
      <c r="AN15" s="39"/>
      <c r="AO15" s="40"/>
      <c r="AP15" s="41"/>
      <c r="AQ15" s="38"/>
      <c r="AR15" s="38"/>
      <c r="AS15" s="39"/>
      <c r="AT15" s="40"/>
      <c r="AU15" s="29"/>
      <c r="AV15" s="203"/>
      <c r="AW15" s="133"/>
      <c r="AX15" s="311"/>
    </row>
    <row r="16" spans="2:50" ht="12.75">
      <c r="B16" s="218">
        <v>4</v>
      </c>
      <c r="C16" s="30" t="s">
        <v>28</v>
      </c>
      <c r="D16" s="42" t="s">
        <v>29</v>
      </c>
      <c r="E16" s="32">
        <f>SUM(G16,H16,I16,L16,M16,N16,Q16,R16,S16,V16,W16,X16)</f>
        <v>3</v>
      </c>
      <c r="F16" s="33">
        <f>SUM(K16,P16,U16,Z16)</f>
        <v>4</v>
      </c>
      <c r="G16" s="34"/>
      <c r="H16" s="35"/>
      <c r="I16" s="35"/>
      <c r="J16" s="35"/>
      <c r="K16" s="36"/>
      <c r="L16" s="37"/>
      <c r="M16" s="35"/>
      <c r="N16" s="35"/>
      <c r="O16" s="35"/>
      <c r="P16" s="36"/>
      <c r="Q16" s="34"/>
      <c r="R16" s="35"/>
      <c r="S16" s="35"/>
      <c r="T16" s="35"/>
      <c r="U16" s="36"/>
      <c r="V16" s="34">
        <v>2</v>
      </c>
      <c r="W16" s="35">
        <v>1</v>
      </c>
      <c r="X16" s="35">
        <v>0</v>
      </c>
      <c r="Y16" s="35" t="s">
        <v>24</v>
      </c>
      <c r="Z16" s="36">
        <v>4</v>
      </c>
      <c r="AA16" s="38"/>
      <c r="AB16" s="38"/>
      <c r="AC16" s="38"/>
      <c r="AD16" s="39"/>
      <c r="AE16" s="40"/>
      <c r="AF16" s="41"/>
      <c r="AG16" s="38"/>
      <c r="AH16" s="38"/>
      <c r="AI16" s="39"/>
      <c r="AJ16" s="40"/>
      <c r="AK16" s="38"/>
      <c r="AL16" s="38"/>
      <c r="AM16" s="38"/>
      <c r="AN16" s="39"/>
      <c r="AO16" s="40"/>
      <c r="AP16" s="41"/>
      <c r="AQ16" s="38"/>
      <c r="AR16" s="38"/>
      <c r="AS16" s="39"/>
      <c r="AT16" s="40"/>
      <c r="AU16" s="29">
        <v>19</v>
      </c>
      <c r="AV16" s="203">
        <v>3</v>
      </c>
      <c r="AW16" s="133" t="s">
        <v>100</v>
      </c>
      <c r="AX16" s="311"/>
    </row>
    <row r="17" spans="2:50" ht="12.75">
      <c r="B17" s="257" t="s">
        <v>30</v>
      </c>
      <c r="C17" s="30" t="s">
        <v>31</v>
      </c>
      <c r="D17" s="42" t="s">
        <v>32</v>
      </c>
      <c r="E17" s="32"/>
      <c r="F17" s="33"/>
      <c r="G17" s="34"/>
      <c r="H17" s="35"/>
      <c r="I17" s="35"/>
      <c r="J17" s="35"/>
      <c r="K17" s="36"/>
      <c r="L17" s="37"/>
      <c r="M17" s="35"/>
      <c r="N17" s="35"/>
      <c r="O17" s="35"/>
      <c r="P17" s="36"/>
      <c r="Q17" s="34"/>
      <c r="R17" s="35"/>
      <c r="S17" s="35"/>
      <c r="T17" s="35"/>
      <c r="U17" s="36"/>
      <c r="V17" s="34">
        <v>2</v>
      </c>
      <c r="W17" s="35">
        <v>2</v>
      </c>
      <c r="X17" s="35">
        <v>0</v>
      </c>
      <c r="Y17" s="35" t="s">
        <v>24</v>
      </c>
      <c r="Z17" s="36">
        <v>4</v>
      </c>
      <c r="AA17" s="38"/>
      <c r="AB17" s="38"/>
      <c r="AC17" s="38"/>
      <c r="AD17" s="39"/>
      <c r="AE17" s="40"/>
      <c r="AF17" s="41"/>
      <c r="AG17" s="38"/>
      <c r="AH17" s="38"/>
      <c r="AI17" s="39"/>
      <c r="AJ17" s="40"/>
      <c r="AK17" s="38"/>
      <c r="AL17" s="38"/>
      <c r="AM17" s="38"/>
      <c r="AN17" s="39"/>
      <c r="AO17" s="40"/>
      <c r="AP17" s="41"/>
      <c r="AQ17" s="38"/>
      <c r="AR17" s="38"/>
      <c r="AS17" s="39"/>
      <c r="AT17" s="40"/>
      <c r="AU17" s="29">
        <v>19</v>
      </c>
      <c r="AV17" s="205"/>
      <c r="AW17" s="45"/>
      <c r="AX17" s="311"/>
    </row>
    <row r="18" spans="2:50" ht="13.5" thickBot="1">
      <c r="B18" s="258"/>
      <c r="C18" s="46"/>
      <c r="D18" s="47" t="s">
        <v>33</v>
      </c>
      <c r="E18" s="32">
        <f>SUM(E12:E17)</f>
        <v>11</v>
      </c>
      <c r="F18" s="33">
        <f>SUM(F12:F17)</f>
        <v>13</v>
      </c>
      <c r="G18" s="48"/>
      <c r="H18" s="49"/>
      <c r="I18" s="49"/>
      <c r="J18" s="49"/>
      <c r="K18" s="50"/>
      <c r="L18" s="51"/>
      <c r="M18" s="52"/>
      <c r="N18" s="52"/>
      <c r="O18" s="52"/>
      <c r="P18" s="53"/>
      <c r="Q18" s="54"/>
      <c r="R18" s="52"/>
      <c r="S18" s="52"/>
      <c r="T18" s="52"/>
      <c r="U18" s="53"/>
      <c r="V18" s="54"/>
      <c r="W18" s="52"/>
      <c r="X18" s="52"/>
      <c r="Y18" s="52"/>
      <c r="Z18" s="53"/>
      <c r="AA18" s="38"/>
      <c r="AB18" s="38"/>
      <c r="AC18" s="38"/>
      <c r="AD18" s="39"/>
      <c r="AE18" s="40"/>
      <c r="AF18" s="41"/>
      <c r="AG18" s="38"/>
      <c r="AH18" s="38"/>
      <c r="AI18" s="39"/>
      <c r="AJ18" s="40"/>
      <c r="AK18" s="38"/>
      <c r="AL18" s="38"/>
      <c r="AM18" s="38"/>
      <c r="AN18" s="39"/>
      <c r="AO18" s="40"/>
      <c r="AP18" s="41"/>
      <c r="AQ18" s="38"/>
      <c r="AR18" s="38"/>
      <c r="AS18" s="39"/>
      <c r="AT18" s="40"/>
      <c r="AU18" s="153"/>
      <c r="AV18" s="206"/>
      <c r="AW18" s="140"/>
      <c r="AX18" s="311"/>
    </row>
    <row r="19" spans="2:50" ht="12.75">
      <c r="B19" s="209"/>
      <c r="C19" s="55"/>
      <c r="D19" s="56" t="s">
        <v>34</v>
      </c>
      <c r="E19" s="57"/>
      <c r="F19" s="58"/>
      <c r="G19" s="59"/>
      <c r="H19" s="60"/>
      <c r="I19" s="60"/>
      <c r="J19" s="60"/>
      <c r="K19" s="61"/>
      <c r="L19" s="59"/>
      <c r="M19" s="60"/>
      <c r="N19" s="60"/>
      <c r="O19" s="60"/>
      <c r="P19" s="61"/>
      <c r="Q19" s="59"/>
      <c r="R19" s="60"/>
      <c r="S19" s="60"/>
      <c r="T19" s="60"/>
      <c r="U19" s="61"/>
      <c r="V19" s="59"/>
      <c r="W19" s="60"/>
      <c r="X19" s="60"/>
      <c r="Y19" s="60"/>
      <c r="Z19" s="61"/>
      <c r="AA19" s="62"/>
      <c r="AB19" s="62"/>
      <c r="AC19" s="62"/>
      <c r="AD19" s="63"/>
      <c r="AE19" s="64"/>
      <c r="AF19" s="65"/>
      <c r="AG19" s="62"/>
      <c r="AH19" s="62"/>
      <c r="AI19" s="63"/>
      <c r="AJ19" s="64"/>
      <c r="AK19" s="62"/>
      <c r="AL19" s="62"/>
      <c r="AM19" s="62"/>
      <c r="AN19" s="63"/>
      <c r="AO19" s="64"/>
      <c r="AP19" s="65"/>
      <c r="AQ19" s="62"/>
      <c r="AR19" s="62"/>
      <c r="AS19" s="63"/>
      <c r="AT19" s="64"/>
      <c r="AU19" s="154"/>
      <c r="AV19" s="201"/>
      <c r="AW19" s="132"/>
      <c r="AX19" s="311"/>
    </row>
    <row r="20" spans="2:50" ht="12.75">
      <c r="B20" s="202"/>
      <c r="C20" s="16"/>
      <c r="D20" s="31">
        <f>F24/120</f>
        <v>0.058333333333333334</v>
      </c>
      <c r="E20" s="66"/>
      <c r="F20" s="67"/>
      <c r="G20" s="34"/>
      <c r="H20" s="35"/>
      <c r="I20" s="35"/>
      <c r="J20" s="35"/>
      <c r="K20" s="36"/>
      <c r="L20" s="34"/>
      <c r="M20" s="35"/>
      <c r="N20" s="35"/>
      <c r="O20" s="35"/>
      <c r="P20" s="36"/>
      <c r="Q20" s="34"/>
      <c r="R20" s="35"/>
      <c r="S20" s="35"/>
      <c r="T20" s="35"/>
      <c r="U20" s="36"/>
      <c r="V20" s="34"/>
      <c r="W20" s="35"/>
      <c r="X20" s="35"/>
      <c r="Y20" s="35"/>
      <c r="Z20" s="36"/>
      <c r="AA20" s="68"/>
      <c r="AB20" s="68"/>
      <c r="AC20" s="68"/>
      <c r="AD20" s="69"/>
      <c r="AE20" s="70"/>
      <c r="AF20" s="71"/>
      <c r="AG20" s="68"/>
      <c r="AH20" s="68"/>
      <c r="AI20" s="69"/>
      <c r="AJ20" s="70"/>
      <c r="AK20" s="68"/>
      <c r="AL20" s="68"/>
      <c r="AM20" s="68"/>
      <c r="AN20" s="69"/>
      <c r="AO20" s="70"/>
      <c r="AP20" s="71"/>
      <c r="AQ20" s="68"/>
      <c r="AR20" s="68"/>
      <c r="AS20" s="69"/>
      <c r="AT20" s="70"/>
      <c r="AU20" s="155"/>
      <c r="AV20" s="207"/>
      <c r="AW20" s="141"/>
      <c r="AX20" s="311"/>
    </row>
    <row r="21" spans="2:50" ht="12.75">
      <c r="B21" s="202">
        <v>5</v>
      </c>
      <c r="C21" s="30" t="s">
        <v>158</v>
      </c>
      <c r="D21" s="42" t="s">
        <v>35</v>
      </c>
      <c r="E21" s="32">
        <f>SUM(G21,H21,I21,L21,M21,N21,Q21,R21,S21,V21,W21,X21)</f>
        <v>2</v>
      </c>
      <c r="F21" s="33">
        <f>SUM(K21,P21,U21,Z21)</f>
        <v>2</v>
      </c>
      <c r="G21" s="34"/>
      <c r="H21" s="35"/>
      <c r="I21" s="35"/>
      <c r="J21" s="35"/>
      <c r="K21" s="36"/>
      <c r="L21" s="34"/>
      <c r="M21" s="35"/>
      <c r="N21" s="35"/>
      <c r="O21" s="35"/>
      <c r="P21" s="36"/>
      <c r="Q21" s="34">
        <v>2</v>
      </c>
      <c r="R21" s="35">
        <v>0</v>
      </c>
      <c r="S21" s="35">
        <v>0</v>
      </c>
      <c r="T21" s="35" t="s">
        <v>24</v>
      </c>
      <c r="U21" s="36">
        <v>2</v>
      </c>
      <c r="V21" s="34"/>
      <c r="W21" s="35"/>
      <c r="X21" s="35"/>
      <c r="Y21" s="35"/>
      <c r="Z21" s="36"/>
      <c r="AA21" s="38"/>
      <c r="AB21" s="38"/>
      <c r="AC21" s="38"/>
      <c r="AD21" s="39"/>
      <c r="AE21" s="40"/>
      <c r="AF21" s="41"/>
      <c r="AG21" s="38"/>
      <c r="AH21" s="38"/>
      <c r="AI21" s="39"/>
      <c r="AJ21" s="40"/>
      <c r="AK21" s="38"/>
      <c r="AL21" s="38"/>
      <c r="AM21" s="38"/>
      <c r="AN21" s="39"/>
      <c r="AO21" s="40"/>
      <c r="AP21" s="41"/>
      <c r="AQ21" s="38"/>
      <c r="AR21" s="38"/>
      <c r="AS21" s="39"/>
      <c r="AT21" s="40"/>
      <c r="AU21" s="29"/>
      <c r="AV21" s="205">
        <v>2</v>
      </c>
      <c r="AW21" s="134" t="s">
        <v>107</v>
      </c>
      <c r="AX21" s="311"/>
    </row>
    <row r="22" spans="2:50" ht="12.75">
      <c r="B22" s="202">
        <v>6</v>
      </c>
      <c r="C22" s="30" t="s">
        <v>36</v>
      </c>
      <c r="D22" s="42" t="s">
        <v>37</v>
      </c>
      <c r="E22" s="32">
        <f>SUM(G22,H22,I22,L22,M22,N22,Q22,R22,S22,V22,W22,X22)</f>
        <v>1</v>
      </c>
      <c r="F22" s="33">
        <f>SUM(K22,P22,U22,Z22)</f>
        <v>2</v>
      </c>
      <c r="G22" s="34"/>
      <c r="H22" s="35"/>
      <c r="I22" s="35"/>
      <c r="J22" s="35"/>
      <c r="K22" s="36"/>
      <c r="L22" s="34"/>
      <c r="M22" s="35"/>
      <c r="N22" s="35"/>
      <c r="O22" s="35"/>
      <c r="P22" s="36"/>
      <c r="Q22" s="34"/>
      <c r="R22" s="35"/>
      <c r="S22" s="35"/>
      <c r="T22" s="35"/>
      <c r="U22" s="36"/>
      <c r="V22" s="34">
        <v>0</v>
      </c>
      <c r="W22" s="35">
        <v>0</v>
      </c>
      <c r="X22" s="35">
        <v>1</v>
      </c>
      <c r="Y22" s="35" t="s">
        <v>26</v>
      </c>
      <c r="Z22" s="36">
        <v>2</v>
      </c>
      <c r="AA22" s="38"/>
      <c r="AB22" s="38"/>
      <c r="AC22" s="38"/>
      <c r="AD22" s="39"/>
      <c r="AE22" s="40"/>
      <c r="AF22" s="41"/>
      <c r="AG22" s="38"/>
      <c r="AH22" s="38"/>
      <c r="AI22" s="39"/>
      <c r="AJ22" s="40"/>
      <c r="AK22" s="38"/>
      <c r="AL22" s="38"/>
      <c r="AM22" s="38"/>
      <c r="AN22" s="39"/>
      <c r="AO22" s="40"/>
      <c r="AP22" s="41"/>
      <c r="AQ22" s="38"/>
      <c r="AR22" s="38"/>
      <c r="AS22" s="39"/>
      <c r="AT22" s="40"/>
      <c r="AU22" s="30">
        <v>5</v>
      </c>
      <c r="AV22" s="204">
        <v>2</v>
      </c>
      <c r="AW22" s="135" t="s">
        <v>108</v>
      </c>
      <c r="AX22" s="311"/>
    </row>
    <row r="23" spans="2:50" ht="12.75">
      <c r="B23" s="202">
        <v>7</v>
      </c>
      <c r="C23" s="30" t="s">
        <v>38</v>
      </c>
      <c r="D23" s="42" t="s">
        <v>39</v>
      </c>
      <c r="E23" s="32">
        <f>SUM(G23,H23,I23,L23,M23,N23,Q23,R23,S23,V23,W23,X23)</f>
        <v>2</v>
      </c>
      <c r="F23" s="33">
        <f>SUM(K23,P23,U23,Z23)</f>
        <v>3</v>
      </c>
      <c r="G23" s="34"/>
      <c r="H23" s="35"/>
      <c r="I23" s="35"/>
      <c r="J23" s="35"/>
      <c r="K23" s="36"/>
      <c r="L23" s="34"/>
      <c r="M23" s="35"/>
      <c r="N23" s="35"/>
      <c r="O23" s="35"/>
      <c r="P23" s="36"/>
      <c r="Q23" s="34"/>
      <c r="R23" s="35"/>
      <c r="S23" s="35"/>
      <c r="T23" s="35"/>
      <c r="U23" s="36"/>
      <c r="V23" s="34">
        <v>2</v>
      </c>
      <c r="W23" s="35">
        <v>0</v>
      </c>
      <c r="X23" s="35">
        <v>0</v>
      </c>
      <c r="Y23" s="35" t="s">
        <v>24</v>
      </c>
      <c r="Z23" s="36">
        <v>3</v>
      </c>
      <c r="AA23" s="38"/>
      <c r="AB23" s="38"/>
      <c r="AC23" s="38"/>
      <c r="AD23" s="39"/>
      <c r="AE23" s="40"/>
      <c r="AF23" s="41"/>
      <c r="AG23" s="38"/>
      <c r="AH23" s="38"/>
      <c r="AI23" s="39"/>
      <c r="AJ23" s="40"/>
      <c r="AK23" s="38"/>
      <c r="AL23" s="38"/>
      <c r="AM23" s="38"/>
      <c r="AN23" s="39"/>
      <c r="AO23" s="40"/>
      <c r="AP23" s="41"/>
      <c r="AQ23" s="38"/>
      <c r="AR23" s="38"/>
      <c r="AS23" s="39"/>
      <c r="AT23" s="40"/>
      <c r="AU23" s="30">
        <v>5</v>
      </c>
      <c r="AV23" s="205">
        <v>3</v>
      </c>
      <c r="AW23" s="134" t="s">
        <v>108</v>
      </c>
      <c r="AX23" s="311"/>
    </row>
    <row r="24" spans="2:50" ht="13.5" thickBot="1">
      <c r="B24" s="195"/>
      <c r="C24" s="73"/>
      <c r="D24" s="129" t="s">
        <v>33</v>
      </c>
      <c r="E24" s="74">
        <f>SUM(E21:E23)</f>
        <v>5</v>
      </c>
      <c r="F24" s="75">
        <f>SUM(F21:F23)</f>
        <v>7</v>
      </c>
      <c r="G24" s="48"/>
      <c r="H24" s="49"/>
      <c r="I24" s="49"/>
      <c r="J24" s="49"/>
      <c r="K24" s="50"/>
      <c r="L24" s="48"/>
      <c r="M24" s="49"/>
      <c r="N24" s="49"/>
      <c r="O24" s="49"/>
      <c r="P24" s="50"/>
      <c r="Q24" s="48"/>
      <c r="R24" s="49"/>
      <c r="S24" s="49"/>
      <c r="T24" s="49"/>
      <c r="U24" s="50"/>
      <c r="V24" s="48"/>
      <c r="W24" s="49"/>
      <c r="X24" s="49"/>
      <c r="Y24" s="49"/>
      <c r="Z24" s="50"/>
      <c r="AA24" s="76"/>
      <c r="AB24" s="76"/>
      <c r="AC24" s="76"/>
      <c r="AD24" s="77"/>
      <c r="AE24" s="78"/>
      <c r="AF24" s="79"/>
      <c r="AG24" s="76"/>
      <c r="AH24" s="76"/>
      <c r="AI24" s="77"/>
      <c r="AJ24" s="78"/>
      <c r="AK24" s="76"/>
      <c r="AL24" s="76"/>
      <c r="AM24" s="76"/>
      <c r="AN24" s="77"/>
      <c r="AO24" s="78"/>
      <c r="AP24" s="79"/>
      <c r="AQ24" s="76"/>
      <c r="AR24" s="76"/>
      <c r="AS24" s="77"/>
      <c r="AT24" s="78"/>
      <c r="AU24" s="79"/>
      <c r="AV24" s="208"/>
      <c r="AW24" s="131"/>
      <c r="AX24" s="311"/>
    </row>
    <row r="25" spans="2:50" ht="12.75">
      <c r="B25" s="259"/>
      <c r="C25" s="80"/>
      <c r="D25" s="81" t="s">
        <v>40</v>
      </c>
      <c r="E25" s="82"/>
      <c r="F25" s="83"/>
      <c r="G25" s="126"/>
      <c r="H25" s="127"/>
      <c r="I25" s="127"/>
      <c r="J25" s="127"/>
      <c r="K25" s="128"/>
      <c r="L25" s="126"/>
      <c r="M25" s="127"/>
      <c r="N25" s="127"/>
      <c r="O25" s="127"/>
      <c r="P25" s="128"/>
      <c r="Q25" s="126"/>
      <c r="R25" s="127"/>
      <c r="S25" s="127"/>
      <c r="T25" s="127"/>
      <c r="U25" s="128"/>
      <c r="V25" s="126"/>
      <c r="W25" s="127"/>
      <c r="X25" s="127"/>
      <c r="Y25" s="127"/>
      <c r="Z25" s="128"/>
      <c r="AA25" s="68"/>
      <c r="AB25" s="68"/>
      <c r="AC25" s="68"/>
      <c r="AD25" s="69"/>
      <c r="AE25" s="70"/>
      <c r="AF25" s="71"/>
      <c r="AG25" s="68"/>
      <c r="AH25" s="68"/>
      <c r="AI25" s="69"/>
      <c r="AJ25" s="70"/>
      <c r="AK25" s="68"/>
      <c r="AL25" s="68"/>
      <c r="AM25" s="68"/>
      <c r="AN25" s="69"/>
      <c r="AO25" s="70"/>
      <c r="AP25" s="71"/>
      <c r="AQ25" s="68"/>
      <c r="AR25" s="68"/>
      <c r="AS25" s="69"/>
      <c r="AT25" s="70"/>
      <c r="AU25" s="80"/>
      <c r="AV25" s="204"/>
      <c r="AW25" s="137"/>
      <c r="AX25" s="311"/>
    </row>
    <row r="26" spans="2:50" ht="12.75">
      <c r="B26" s="218"/>
      <c r="C26" s="30"/>
      <c r="D26" s="31">
        <f>F36/120</f>
        <v>0.25833333333333336</v>
      </c>
      <c r="E26" s="32"/>
      <c r="F26" s="33"/>
      <c r="G26" s="34"/>
      <c r="H26" s="35"/>
      <c r="I26" s="35"/>
      <c r="J26" s="35"/>
      <c r="K26" s="36"/>
      <c r="L26" s="34"/>
      <c r="M26" s="35"/>
      <c r="N26" s="35"/>
      <c r="O26" s="35"/>
      <c r="P26" s="36"/>
      <c r="Q26" s="34"/>
      <c r="R26" s="35"/>
      <c r="S26" s="35"/>
      <c r="T26" s="35"/>
      <c r="U26" s="36"/>
      <c r="V26" s="34"/>
      <c r="W26" s="35"/>
      <c r="X26" s="35"/>
      <c r="Y26" s="35"/>
      <c r="Z26" s="36"/>
      <c r="AA26" s="38"/>
      <c r="AB26" s="38"/>
      <c r="AC26" s="38"/>
      <c r="AD26" s="39"/>
      <c r="AE26" s="40"/>
      <c r="AF26" s="41"/>
      <c r="AG26" s="38"/>
      <c r="AH26" s="38"/>
      <c r="AI26" s="39"/>
      <c r="AJ26" s="40"/>
      <c r="AK26" s="38"/>
      <c r="AL26" s="38"/>
      <c r="AM26" s="38"/>
      <c r="AN26" s="39"/>
      <c r="AO26" s="40"/>
      <c r="AP26" s="41"/>
      <c r="AQ26" s="38"/>
      <c r="AR26" s="38"/>
      <c r="AS26" s="39"/>
      <c r="AT26" s="40"/>
      <c r="AU26" s="29"/>
      <c r="AV26" s="203"/>
      <c r="AW26" s="133"/>
      <c r="AX26" s="311"/>
    </row>
    <row r="27" spans="2:50" ht="22.5">
      <c r="B27" s="218">
        <v>8</v>
      </c>
      <c r="C27" s="30" t="s">
        <v>41</v>
      </c>
      <c r="D27" s="42" t="s">
        <v>42</v>
      </c>
      <c r="E27" s="274">
        <f>SUM(G27,H27,I27,L27,M27,N27,Q27,R27,S27,V27,W27,X27)</f>
        <v>3</v>
      </c>
      <c r="F27" s="275">
        <v>4</v>
      </c>
      <c r="G27" s="267">
        <v>1</v>
      </c>
      <c r="H27" s="268">
        <v>0</v>
      </c>
      <c r="I27" s="268">
        <v>2</v>
      </c>
      <c r="J27" s="268" t="s">
        <v>26</v>
      </c>
      <c r="K27" s="273">
        <v>4</v>
      </c>
      <c r="L27" s="34"/>
      <c r="M27" s="35"/>
      <c r="N27" s="35"/>
      <c r="O27" s="35"/>
      <c r="P27" s="36"/>
      <c r="Q27" s="34"/>
      <c r="R27" s="35"/>
      <c r="S27" s="35"/>
      <c r="T27" s="35"/>
      <c r="U27" s="36"/>
      <c r="V27" s="34"/>
      <c r="W27" s="35"/>
      <c r="X27" s="35"/>
      <c r="Y27" s="35"/>
      <c r="Z27" s="36"/>
      <c r="AA27" s="38"/>
      <c r="AB27" s="38"/>
      <c r="AC27" s="38"/>
      <c r="AD27" s="39"/>
      <c r="AE27" s="40"/>
      <c r="AF27" s="41"/>
      <c r="AG27" s="38"/>
      <c r="AH27" s="38"/>
      <c r="AI27" s="39"/>
      <c r="AJ27" s="40"/>
      <c r="AK27" s="38"/>
      <c r="AL27" s="38"/>
      <c r="AM27" s="38"/>
      <c r="AN27" s="39"/>
      <c r="AO27" s="40"/>
      <c r="AP27" s="41"/>
      <c r="AQ27" s="38"/>
      <c r="AR27" s="38"/>
      <c r="AS27" s="39"/>
      <c r="AT27" s="40"/>
      <c r="AU27" s="29"/>
      <c r="AV27" s="203">
        <v>5</v>
      </c>
      <c r="AW27" s="276" t="s">
        <v>167</v>
      </c>
      <c r="AX27" s="311"/>
    </row>
    <row r="28" spans="2:50" ht="12.75">
      <c r="B28" s="218">
        <v>9</v>
      </c>
      <c r="C28" s="30" t="s">
        <v>43</v>
      </c>
      <c r="D28" s="42" t="s">
        <v>44</v>
      </c>
      <c r="E28" s="32">
        <f aca="true" t="shared" si="0" ref="E28:E35">SUM(G28,H28,I28,L28,M28,N28,Q28,R28,S28,V28,W28,X28)</f>
        <v>3</v>
      </c>
      <c r="F28" s="33">
        <f aca="true" t="shared" si="1" ref="F28:F35">SUM(K28,P28,U28,Z28)</f>
        <v>3</v>
      </c>
      <c r="G28" s="34">
        <v>2</v>
      </c>
      <c r="H28" s="35">
        <v>0</v>
      </c>
      <c r="I28" s="35">
        <v>1</v>
      </c>
      <c r="J28" s="35" t="s">
        <v>24</v>
      </c>
      <c r="K28" s="36">
        <v>3</v>
      </c>
      <c r="L28" s="34"/>
      <c r="M28" s="35"/>
      <c r="N28" s="35"/>
      <c r="O28" s="35"/>
      <c r="P28" s="36"/>
      <c r="Q28" s="34"/>
      <c r="R28" s="35"/>
      <c r="S28" s="35"/>
      <c r="T28" s="35"/>
      <c r="U28" s="36"/>
      <c r="V28" s="34"/>
      <c r="W28" s="35"/>
      <c r="X28" s="35"/>
      <c r="Y28" s="35"/>
      <c r="Z28" s="36"/>
      <c r="AA28" s="38"/>
      <c r="AB28" s="38"/>
      <c r="AC28" s="38"/>
      <c r="AD28" s="39"/>
      <c r="AE28" s="40"/>
      <c r="AF28" s="41"/>
      <c r="AG28" s="38"/>
      <c r="AH28" s="38"/>
      <c r="AI28" s="39"/>
      <c r="AJ28" s="40"/>
      <c r="AK28" s="38"/>
      <c r="AL28" s="38"/>
      <c r="AM28" s="38"/>
      <c r="AN28" s="39"/>
      <c r="AO28" s="40"/>
      <c r="AP28" s="41"/>
      <c r="AQ28" s="38"/>
      <c r="AR28" s="38"/>
      <c r="AS28" s="39"/>
      <c r="AT28" s="40"/>
      <c r="AU28" s="29"/>
      <c r="AV28" s="285">
        <v>6</v>
      </c>
      <c r="AW28" s="279" t="s">
        <v>97</v>
      </c>
      <c r="AX28" s="311"/>
    </row>
    <row r="29" spans="2:50" ht="12.75">
      <c r="B29" s="218">
        <v>10</v>
      </c>
      <c r="C29" s="30" t="s">
        <v>45</v>
      </c>
      <c r="D29" s="42" t="s">
        <v>46</v>
      </c>
      <c r="E29" s="32">
        <f t="shared" si="0"/>
        <v>2</v>
      </c>
      <c r="F29" s="33">
        <f t="shared" si="1"/>
        <v>3</v>
      </c>
      <c r="G29" s="34"/>
      <c r="H29" s="35"/>
      <c r="I29" s="35"/>
      <c r="J29" s="35"/>
      <c r="K29" s="36"/>
      <c r="L29" s="34">
        <v>1</v>
      </c>
      <c r="M29" s="35">
        <v>0</v>
      </c>
      <c r="N29" s="35">
        <v>1</v>
      </c>
      <c r="O29" s="35" t="s">
        <v>26</v>
      </c>
      <c r="P29" s="36">
        <v>3</v>
      </c>
      <c r="Q29" s="34"/>
      <c r="R29" s="35"/>
      <c r="S29" s="35"/>
      <c r="T29" s="35"/>
      <c r="U29" s="36"/>
      <c r="V29" s="34"/>
      <c r="W29" s="35"/>
      <c r="X29" s="35"/>
      <c r="Y29" s="35"/>
      <c r="Z29" s="36"/>
      <c r="AA29" s="38"/>
      <c r="AB29" s="38"/>
      <c r="AC29" s="38"/>
      <c r="AD29" s="39"/>
      <c r="AE29" s="40"/>
      <c r="AF29" s="41"/>
      <c r="AG29" s="38"/>
      <c r="AH29" s="38"/>
      <c r="AI29" s="39"/>
      <c r="AJ29" s="40"/>
      <c r="AK29" s="38"/>
      <c r="AL29" s="38"/>
      <c r="AM29" s="38"/>
      <c r="AN29" s="39"/>
      <c r="AO29" s="40"/>
      <c r="AP29" s="41"/>
      <c r="AQ29" s="38"/>
      <c r="AR29" s="38"/>
      <c r="AS29" s="39"/>
      <c r="AT29" s="40"/>
      <c r="AU29" s="29">
        <v>9</v>
      </c>
      <c r="AV29" s="286"/>
      <c r="AW29" s="317"/>
      <c r="AX29" s="311"/>
    </row>
    <row r="30" spans="2:50" ht="12.75">
      <c r="B30" s="218">
        <v>11</v>
      </c>
      <c r="C30" s="30" t="s">
        <v>47</v>
      </c>
      <c r="D30" s="42" t="s">
        <v>48</v>
      </c>
      <c r="E30" s="32">
        <f t="shared" si="0"/>
        <v>2</v>
      </c>
      <c r="F30" s="33">
        <f t="shared" si="1"/>
        <v>3</v>
      </c>
      <c r="G30" s="34"/>
      <c r="H30" s="35"/>
      <c r="I30" s="35"/>
      <c r="J30" s="35"/>
      <c r="K30" s="36"/>
      <c r="L30" s="34"/>
      <c r="M30" s="35"/>
      <c r="N30" s="35"/>
      <c r="O30" s="35"/>
      <c r="P30" s="36"/>
      <c r="Q30" s="34">
        <v>1</v>
      </c>
      <c r="R30" s="35">
        <v>0</v>
      </c>
      <c r="S30" s="35">
        <v>1</v>
      </c>
      <c r="T30" s="35" t="s">
        <v>24</v>
      </c>
      <c r="U30" s="36">
        <v>3</v>
      </c>
      <c r="V30" s="34"/>
      <c r="W30" s="35"/>
      <c r="X30" s="35"/>
      <c r="Y30" s="35"/>
      <c r="Z30" s="36"/>
      <c r="AA30" s="38"/>
      <c r="AB30" s="38"/>
      <c r="AC30" s="38"/>
      <c r="AD30" s="39"/>
      <c r="AE30" s="40"/>
      <c r="AF30" s="41"/>
      <c r="AG30" s="38"/>
      <c r="AH30" s="38"/>
      <c r="AI30" s="39"/>
      <c r="AJ30" s="40"/>
      <c r="AK30" s="38"/>
      <c r="AL30" s="38"/>
      <c r="AM30" s="38"/>
      <c r="AN30" s="39"/>
      <c r="AO30" s="40"/>
      <c r="AP30" s="41"/>
      <c r="AQ30" s="38"/>
      <c r="AR30" s="38"/>
      <c r="AS30" s="39"/>
      <c r="AT30" s="40"/>
      <c r="AU30" s="29">
        <v>10</v>
      </c>
      <c r="AV30" s="287"/>
      <c r="AW30" s="280"/>
      <c r="AX30" s="311"/>
    </row>
    <row r="31" spans="2:50" ht="12.75">
      <c r="B31" s="218">
        <v>12</v>
      </c>
      <c r="C31" s="30" t="s">
        <v>49</v>
      </c>
      <c r="D31" s="42" t="s">
        <v>50</v>
      </c>
      <c r="E31" s="274">
        <f t="shared" si="0"/>
        <v>2</v>
      </c>
      <c r="F31" s="275">
        <v>4</v>
      </c>
      <c r="G31" s="267">
        <v>1</v>
      </c>
      <c r="H31" s="268">
        <v>0</v>
      </c>
      <c r="I31" s="268">
        <v>1</v>
      </c>
      <c r="J31" s="268" t="s">
        <v>26</v>
      </c>
      <c r="K31" s="273">
        <v>4</v>
      </c>
      <c r="L31" s="34"/>
      <c r="M31" s="35"/>
      <c r="N31" s="35"/>
      <c r="O31" s="35"/>
      <c r="P31" s="36"/>
      <c r="Q31" s="34"/>
      <c r="R31" s="35"/>
      <c r="S31" s="35"/>
      <c r="T31" s="35"/>
      <c r="U31" s="36"/>
      <c r="V31" s="34"/>
      <c r="W31" s="35"/>
      <c r="X31" s="35"/>
      <c r="Y31" s="35"/>
      <c r="Z31" s="36"/>
      <c r="AA31" s="38"/>
      <c r="AB31" s="38"/>
      <c r="AC31" s="38"/>
      <c r="AD31" s="39"/>
      <c r="AE31" s="40"/>
      <c r="AF31" s="41"/>
      <c r="AG31" s="38"/>
      <c r="AH31" s="38"/>
      <c r="AI31" s="39"/>
      <c r="AJ31" s="40"/>
      <c r="AK31" s="38"/>
      <c r="AL31" s="38"/>
      <c r="AM31" s="38"/>
      <c r="AN31" s="39"/>
      <c r="AO31" s="40"/>
      <c r="AP31" s="41"/>
      <c r="AQ31" s="38"/>
      <c r="AR31" s="38"/>
      <c r="AS31" s="39"/>
      <c r="AT31" s="40"/>
      <c r="AU31" s="29"/>
      <c r="AV31" s="285">
        <v>5</v>
      </c>
      <c r="AW31" s="279" t="s">
        <v>104</v>
      </c>
      <c r="AX31" s="311"/>
    </row>
    <row r="32" spans="2:50" ht="12.75">
      <c r="B32" s="218">
        <v>13</v>
      </c>
      <c r="C32" s="30" t="s">
        <v>51</v>
      </c>
      <c r="D32" s="42" t="s">
        <v>52</v>
      </c>
      <c r="E32" s="32">
        <f t="shared" si="0"/>
        <v>3</v>
      </c>
      <c r="F32" s="33">
        <f t="shared" si="1"/>
        <v>4</v>
      </c>
      <c r="G32" s="34"/>
      <c r="H32" s="35"/>
      <c r="I32" s="35"/>
      <c r="J32" s="35"/>
      <c r="K32" s="36"/>
      <c r="L32" s="34">
        <v>2</v>
      </c>
      <c r="M32" s="35">
        <v>0</v>
      </c>
      <c r="N32" s="35">
        <v>1</v>
      </c>
      <c r="O32" s="35" t="s">
        <v>24</v>
      </c>
      <c r="P32" s="36">
        <v>4</v>
      </c>
      <c r="Q32" s="34"/>
      <c r="R32" s="35"/>
      <c r="S32" s="35"/>
      <c r="T32" s="35"/>
      <c r="U32" s="36"/>
      <c r="V32" s="34"/>
      <c r="W32" s="35"/>
      <c r="X32" s="35"/>
      <c r="Y32" s="35"/>
      <c r="Z32" s="36"/>
      <c r="AA32" s="38"/>
      <c r="AB32" s="38"/>
      <c r="AC32" s="38"/>
      <c r="AD32" s="39"/>
      <c r="AE32" s="40"/>
      <c r="AF32" s="41"/>
      <c r="AG32" s="38"/>
      <c r="AH32" s="38"/>
      <c r="AI32" s="39"/>
      <c r="AJ32" s="40"/>
      <c r="AK32" s="38"/>
      <c r="AL32" s="38"/>
      <c r="AM32" s="38"/>
      <c r="AN32" s="39"/>
      <c r="AO32" s="40"/>
      <c r="AP32" s="41"/>
      <c r="AQ32" s="38"/>
      <c r="AR32" s="38"/>
      <c r="AS32" s="39"/>
      <c r="AT32" s="40"/>
      <c r="AU32" s="29">
        <v>12</v>
      </c>
      <c r="AV32" s="287"/>
      <c r="AW32" s="317"/>
      <c r="AX32" s="311"/>
    </row>
    <row r="33" spans="2:50" ht="12.75">
      <c r="B33" s="218">
        <v>14</v>
      </c>
      <c r="C33" s="30" t="s">
        <v>53</v>
      </c>
      <c r="D33" s="42" t="s">
        <v>54</v>
      </c>
      <c r="E33" s="32">
        <f t="shared" si="0"/>
        <v>2</v>
      </c>
      <c r="F33" s="33">
        <f t="shared" si="1"/>
        <v>3</v>
      </c>
      <c r="G33" s="34">
        <v>1</v>
      </c>
      <c r="H33" s="35">
        <v>0</v>
      </c>
      <c r="I33" s="35">
        <v>1</v>
      </c>
      <c r="J33" s="35" t="s">
        <v>26</v>
      </c>
      <c r="K33" s="36">
        <v>3</v>
      </c>
      <c r="L33" s="34"/>
      <c r="M33" s="35"/>
      <c r="N33" s="35"/>
      <c r="O33" s="35"/>
      <c r="P33" s="36"/>
      <c r="Q33" s="34"/>
      <c r="R33" s="35"/>
      <c r="S33" s="35"/>
      <c r="T33" s="35"/>
      <c r="U33" s="36"/>
      <c r="V33" s="34"/>
      <c r="W33" s="35"/>
      <c r="X33" s="35"/>
      <c r="Y33" s="35"/>
      <c r="Z33" s="36"/>
      <c r="AA33" s="38"/>
      <c r="AB33" s="38"/>
      <c r="AC33" s="38"/>
      <c r="AD33" s="39"/>
      <c r="AE33" s="40"/>
      <c r="AF33" s="41"/>
      <c r="AG33" s="38"/>
      <c r="AH33" s="38"/>
      <c r="AI33" s="39"/>
      <c r="AJ33" s="40"/>
      <c r="AK33" s="38"/>
      <c r="AL33" s="38"/>
      <c r="AM33" s="38"/>
      <c r="AN33" s="39"/>
      <c r="AO33" s="40"/>
      <c r="AP33" s="41"/>
      <c r="AQ33" s="38"/>
      <c r="AR33" s="38"/>
      <c r="AS33" s="39"/>
      <c r="AT33" s="40"/>
      <c r="AU33" s="84"/>
      <c r="AV33" s="285">
        <v>4</v>
      </c>
      <c r="AW33" s="279" t="s">
        <v>99</v>
      </c>
      <c r="AX33" s="311"/>
    </row>
    <row r="34" spans="2:50" ht="12.75">
      <c r="B34" s="218">
        <v>15</v>
      </c>
      <c r="C34" s="30" t="s">
        <v>55</v>
      </c>
      <c r="D34" s="42" t="s">
        <v>56</v>
      </c>
      <c r="E34" s="32">
        <f t="shared" si="0"/>
        <v>3</v>
      </c>
      <c r="F34" s="33">
        <f t="shared" si="1"/>
        <v>4</v>
      </c>
      <c r="G34" s="34"/>
      <c r="H34" s="35"/>
      <c r="I34" s="35"/>
      <c r="J34" s="35"/>
      <c r="K34" s="36"/>
      <c r="L34" s="34">
        <v>2</v>
      </c>
      <c r="M34" s="35">
        <v>0</v>
      </c>
      <c r="N34" s="35">
        <v>1</v>
      </c>
      <c r="O34" s="35" t="s">
        <v>24</v>
      </c>
      <c r="P34" s="36">
        <v>4</v>
      </c>
      <c r="Q34" s="34"/>
      <c r="R34" s="35"/>
      <c r="S34" s="35"/>
      <c r="T34" s="35"/>
      <c r="U34" s="36"/>
      <c r="V34" s="34"/>
      <c r="W34" s="35"/>
      <c r="X34" s="35"/>
      <c r="Y34" s="35"/>
      <c r="Z34" s="36"/>
      <c r="AA34" s="38"/>
      <c r="AB34" s="38"/>
      <c r="AC34" s="38"/>
      <c r="AD34" s="39"/>
      <c r="AE34" s="40"/>
      <c r="AF34" s="41"/>
      <c r="AG34" s="38"/>
      <c r="AH34" s="38"/>
      <c r="AI34" s="39"/>
      <c r="AJ34" s="40"/>
      <c r="AK34" s="38"/>
      <c r="AL34" s="38"/>
      <c r="AM34" s="38"/>
      <c r="AN34" s="39"/>
      <c r="AO34" s="40"/>
      <c r="AP34" s="41"/>
      <c r="AQ34" s="38"/>
      <c r="AR34" s="38"/>
      <c r="AS34" s="39"/>
      <c r="AT34" s="40"/>
      <c r="AU34" s="29">
        <v>14</v>
      </c>
      <c r="AV34" s="287"/>
      <c r="AW34" s="280"/>
      <c r="AX34" s="311"/>
    </row>
    <row r="35" spans="2:50" ht="12.75">
      <c r="B35" s="218">
        <v>16</v>
      </c>
      <c r="C35" s="30" t="s">
        <v>57</v>
      </c>
      <c r="D35" s="42" t="s">
        <v>58</v>
      </c>
      <c r="E35" s="32">
        <f t="shared" si="0"/>
        <v>2</v>
      </c>
      <c r="F35" s="33">
        <f t="shared" si="1"/>
        <v>3</v>
      </c>
      <c r="G35" s="34">
        <v>2</v>
      </c>
      <c r="H35" s="35">
        <v>0</v>
      </c>
      <c r="I35" s="35">
        <v>0</v>
      </c>
      <c r="J35" s="35" t="s">
        <v>26</v>
      </c>
      <c r="K35" s="36">
        <v>3</v>
      </c>
      <c r="L35" s="34"/>
      <c r="M35" s="35"/>
      <c r="N35" s="35"/>
      <c r="O35" s="35"/>
      <c r="P35" s="36"/>
      <c r="Q35" s="34"/>
      <c r="R35" s="35"/>
      <c r="S35" s="35"/>
      <c r="T35" s="35"/>
      <c r="U35" s="36"/>
      <c r="V35" s="34"/>
      <c r="W35" s="35"/>
      <c r="X35" s="35"/>
      <c r="Y35" s="35"/>
      <c r="Z35" s="36"/>
      <c r="AA35" s="38"/>
      <c r="AB35" s="38"/>
      <c r="AC35" s="38"/>
      <c r="AD35" s="39"/>
      <c r="AE35" s="40"/>
      <c r="AF35" s="41"/>
      <c r="AG35" s="38"/>
      <c r="AH35" s="38"/>
      <c r="AI35" s="39"/>
      <c r="AJ35" s="40"/>
      <c r="AK35" s="38"/>
      <c r="AL35" s="38"/>
      <c r="AM35" s="38"/>
      <c r="AN35" s="39"/>
      <c r="AO35" s="40"/>
      <c r="AP35" s="41"/>
      <c r="AQ35" s="38"/>
      <c r="AR35" s="38"/>
      <c r="AS35" s="39"/>
      <c r="AT35" s="40"/>
      <c r="AU35" s="84"/>
      <c r="AV35" s="203"/>
      <c r="AW35" s="136"/>
      <c r="AX35" s="311"/>
    </row>
    <row r="36" spans="2:50" ht="15" customHeight="1" thickBot="1">
      <c r="B36" s="258"/>
      <c r="C36" s="73"/>
      <c r="D36" s="129" t="s">
        <v>33</v>
      </c>
      <c r="E36" s="74">
        <f>SUM(E26:E35)</f>
        <v>22</v>
      </c>
      <c r="F36" s="87">
        <f>SUM(F27:F35)</f>
        <v>31</v>
      </c>
      <c r="G36" s="48"/>
      <c r="H36" s="49"/>
      <c r="I36" s="49"/>
      <c r="J36" s="49"/>
      <c r="K36" s="50"/>
      <c r="L36" s="48"/>
      <c r="M36" s="49"/>
      <c r="N36" s="49"/>
      <c r="O36" s="49"/>
      <c r="P36" s="50"/>
      <c r="Q36" s="48"/>
      <c r="R36" s="49"/>
      <c r="S36" s="49"/>
      <c r="T36" s="49"/>
      <c r="U36" s="50"/>
      <c r="V36" s="48"/>
      <c r="W36" s="49"/>
      <c r="X36" s="49"/>
      <c r="Y36" s="49"/>
      <c r="Z36" s="50"/>
      <c r="AA36" s="76"/>
      <c r="AB36" s="76"/>
      <c r="AC36" s="76"/>
      <c r="AD36" s="77"/>
      <c r="AE36" s="78"/>
      <c r="AF36" s="79"/>
      <c r="AG36" s="76"/>
      <c r="AH36" s="76"/>
      <c r="AI36" s="77"/>
      <c r="AJ36" s="78"/>
      <c r="AK36" s="76"/>
      <c r="AL36" s="76"/>
      <c r="AM36" s="76"/>
      <c r="AN36" s="77"/>
      <c r="AO36" s="78"/>
      <c r="AP36" s="79"/>
      <c r="AQ36" s="76"/>
      <c r="AR36" s="76"/>
      <c r="AS36" s="77"/>
      <c r="AT36" s="78"/>
      <c r="AU36" s="148"/>
      <c r="AV36" s="210"/>
      <c r="AW36" s="149"/>
      <c r="AX36" s="312"/>
    </row>
    <row r="37" spans="2:50" ht="0.75" customHeight="1" thickBot="1">
      <c r="B37" s="211"/>
      <c r="C37" s="16"/>
      <c r="D37" s="159"/>
      <c r="E37" s="82"/>
      <c r="F37" s="83"/>
      <c r="G37" s="160"/>
      <c r="H37" s="161"/>
      <c r="I37" s="161"/>
      <c r="J37" s="161"/>
      <c r="K37" s="162"/>
      <c r="L37" s="163"/>
      <c r="M37" s="161"/>
      <c r="N37" s="161"/>
      <c r="O37" s="161"/>
      <c r="P37" s="164"/>
      <c r="Q37" s="160"/>
      <c r="R37" s="161"/>
      <c r="S37" s="161"/>
      <c r="T37" s="161"/>
      <c r="U37" s="162"/>
      <c r="V37" s="163"/>
      <c r="W37" s="161"/>
      <c r="X37" s="161"/>
      <c r="Y37" s="161"/>
      <c r="Z37" s="164"/>
      <c r="AA37" s="68"/>
      <c r="AB37" s="68"/>
      <c r="AC37" s="68"/>
      <c r="AD37" s="69"/>
      <c r="AE37" s="165"/>
      <c r="AF37" s="68"/>
      <c r="AG37" s="68"/>
      <c r="AH37" s="68"/>
      <c r="AI37" s="69"/>
      <c r="AJ37" s="165"/>
      <c r="AK37" s="68"/>
      <c r="AL37" s="68"/>
      <c r="AM37" s="68"/>
      <c r="AN37" s="69"/>
      <c r="AO37" s="165"/>
      <c r="AP37" s="68"/>
      <c r="AQ37" s="68"/>
      <c r="AR37" s="68"/>
      <c r="AS37" s="69"/>
      <c r="AT37" s="165"/>
      <c r="AU37" s="166"/>
      <c r="AV37" s="207"/>
      <c r="AW37" s="167"/>
      <c r="AX37" s="180"/>
    </row>
    <row r="38" spans="2:50" ht="12.75">
      <c r="B38" s="212"/>
      <c r="C38" s="157"/>
      <c r="D38" s="158" t="s">
        <v>59</v>
      </c>
      <c r="E38" s="59"/>
      <c r="F38" s="58"/>
      <c r="G38" s="261"/>
      <c r="H38" s="60"/>
      <c r="I38" s="60"/>
      <c r="J38" s="60"/>
      <c r="K38" s="95"/>
      <c r="L38" s="59"/>
      <c r="M38" s="60"/>
      <c r="N38" s="60"/>
      <c r="O38" s="60"/>
      <c r="P38" s="61"/>
      <c r="Q38" s="60"/>
      <c r="R38" s="60"/>
      <c r="S38" s="60"/>
      <c r="T38" s="60"/>
      <c r="U38" s="95"/>
      <c r="V38" s="59"/>
      <c r="W38" s="60"/>
      <c r="X38" s="60"/>
      <c r="Y38" s="60"/>
      <c r="Z38" s="61"/>
      <c r="AA38" s="96"/>
      <c r="AB38" s="96"/>
      <c r="AC38" s="96"/>
      <c r="AD38" s="96"/>
      <c r="AE38" s="97"/>
      <c r="AF38" s="96"/>
      <c r="AG38" s="96"/>
      <c r="AH38" s="96"/>
      <c r="AI38" s="96"/>
      <c r="AJ38" s="97"/>
      <c r="AK38" s="96"/>
      <c r="AL38" s="96"/>
      <c r="AM38" s="96"/>
      <c r="AN38" s="96"/>
      <c r="AO38" s="97"/>
      <c r="AP38" s="96"/>
      <c r="AQ38" s="96"/>
      <c r="AR38" s="96"/>
      <c r="AS38" s="96"/>
      <c r="AT38" s="97"/>
      <c r="AU38" s="98"/>
      <c r="AV38" s="213"/>
      <c r="AW38" s="138"/>
      <c r="AX38" s="183" t="s">
        <v>137</v>
      </c>
    </row>
    <row r="39" spans="2:50" ht="12.75">
      <c r="B39" s="214"/>
      <c r="C39" s="215"/>
      <c r="D39" s="31">
        <f>F49/120</f>
        <v>0.2</v>
      </c>
      <c r="E39" s="34"/>
      <c r="F39" s="67"/>
      <c r="G39" s="37"/>
      <c r="H39" s="35"/>
      <c r="I39" s="35"/>
      <c r="J39" s="35"/>
      <c r="K39" s="88"/>
      <c r="L39" s="34"/>
      <c r="M39" s="35"/>
      <c r="N39" s="35"/>
      <c r="O39" s="35"/>
      <c r="P39" s="36"/>
      <c r="Q39" s="35"/>
      <c r="R39" s="35"/>
      <c r="S39" s="35"/>
      <c r="T39" s="35"/>
      <c r="U39" s="88"/>
      <c r="V39" s="34"/>
      <c r="W39" s="35"/>
      <c r="X39" s="35"/>
      <c r="Y39" s="35"/>
      <c r="Z39" s="36"/>
      <c r="AA39" s="89"/>
      <c r="AB39" s="89"/>
      <c r="AC39" s="89"/>
      <c r="AD39" s="89"/>
      <c r="AE39" s="90"/>
      <c r="AF39" s="89"/>
      <c r="AG39" s="89"/>
      <c r="AH39" s="89"/>
      <c r="AI39" s="89"/>
      <c r="AJ39" s="90"/>
      <c r="AK39" s="89"/>
      <c r="AL39" s="89"/>
      <c r="AM39" s="89"/>
      <c r="AN39" s="89"/>
      <c r="AO39" s="90"/>
      <c r="AP39" s="89"/>
      <c r="AQ39" s="89"/>
      <c r="AR39" s="89"/>
      <c r="AS39" s="89"/>
      <c r="AT39" s="90"/>
      <c r="AU39" s="91"/>
      <c r="AV39" s="216"/>
      <c r="AW39" s="136"/>
      <c r="AX39" s="184"/>
    </row>
    <row r="40" spans="2:50" ht="12.75">
      <c r="B40" s="214">
        <v>17</v>
      </c>
      <c r="C40" s="85" t="s">
        <v>134</v>
      </c>
      <c r="D40" s="37" t="s">
        <v>60</v>
      </c>
      <c r="E40" s="32">
        <f>SUM(G40,H40,I40,L40,M40,N40,Q40,R40,S40,V40,W40,X40)</f>
        <v>4</v>
      </c>
      <c r="F40" s="262">
        <f>SUM(K40,P40,U40,Z40)</f>
        <v>3</v>
      </c>
      <c r="G40" s="37">
        <v>2</v>
      </c>
      <c r="H40" s="35">
        <v>1</v>
      </c>
      <c r="I40" s="35">
        <v>1</v>
      </c>
      <c r="J40" s="35" t="s">
        <v>61</v>
      </c>
      <c r="K40" s="35">
        <v>3</v>
      </c>
      <c r="L40" s="34"/>
      <c r="M40" s="35"/>
      <c r="N40" s="35"/>
      <c r="O40" s="35"/>
      <c r="P40" s="93"/>
      <c r="Q40" s="35"/>
      <c r="R40" s="35"/>
      <c r="S40" s="35"/>
      <c r="T40" s="35"/>
      <c r="U40" s="35"/>
      <c r="V40" s="34"/>
      <c r="W40" s="35"/>
      <c r="X40" s="35"/>
      <c r="Y40" s="35"/>
      <c r="Z40" s="93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89"/>
      <c r="AV40" s="218">
        <v>3</v>
      </c>
      <c r="AW40" s="125" t="s">
        <v>105</v>
      </c>
      <c r="AX40" s="185" t="s">
        <v>93</v>
      </c>
    </row>
    <row r="41" spans="2:50" ht="12.75">
      <c r="B41" s="214">
        <v>18</v>
      </c>
      <c r="C41" s="85" t="s">
        <v>114</v>
      </c>
      <c r="D41" s="37" t="s">
        <v>62</v>
      </c>
      <c r="E41" s="32">
        <f aca="true" t="shared" si="2" ref="E41:E47">SUM(G41,H41,I41,L41,M41,N41,Q41,R41,S41,V41,W41,X41)</f>
        <v>4</v>
      </c>
      <c r="F41" s="262">
        <f aca="true" t="shared" si="3" ref="F41:F47">SUM(K41,P41,U41,Z41)</f>
        <v>4</v>
      </c>
      <c r="G41" s="37"/>
      <c r="H41" s="35"/>
      <c r="I41" s="35"/>
      <c r="J41" s="35"/>
      <c r="K41" s="35"/>
      <c r="L41" s="34">
        <v>2</v>
      </c>
      <c r="M41" s="35">
        <v>1</v>
      </c>
      <c r="N41" s="35">
        <v>1</v>
      </c>
      <c r="O41" s="35" t="s">
        <v>26</v>
      </c>
      <c r="P41" s="93">
        <v>4</v>
      </c>
      <c r="Q41" s="35"/>
      <c r="R41" s="35"/>
      <c r="S41" s="35"/>
      <c r="T41" s="35"/>
      <c r="U41" s="35"/>
      <c r="V41" s="34"/>
      <c r="W41" s="35"/>
      <c r="X41" s="35"/>
      <c r="Y41" s="35"/>
      <c r="Z41" s="93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89"/>
      <c r="AV41" s="218">
        <v>4</v>
      </c>
      <c r="AW41" s="125" t="s">
        <v>103</v>
      </c>
      <c r="AX41" s="185" t="s">
        <v>91</v>
      </c>
    </row>
    <row r="42" spans="2:50" ht="12.75">
      <c r="B42" s="214">
        <v>19</v>
      </c>
      <c r="C42" s="85" t="s">
        <v>133</v>
      </c>
      <c r="D42" s="37" t="s">
        <v>63</v>
      </c>
      <c r="E42" s="32">
        <f t="shared" si="2"/>
        <v>4</v>
      </c>
      <c r="F42" s="262">
        <f t="shared" si="3"/>
        <v>4</v>
      </c>
      <c r="G42" s="37"/>
      <c r="H42" s="35"/>
      <c r="I42" s="35"/>
      <c r="J42" s="35"/>
      <c r="K42" s="35"/>
      <c r="L42" s="34"/>
      <c r="M42" s="35"/>
      <c r="N42" s="35"/>
      <c r="O42" s="35"/>
      <c r="P42" s="93"/>
      <c r="Q42" s="35">
        <v>2</v>
      </c>
      <c r="R42" s="35">
        <v>1</v>
      </c>
      <c r="S42" s="35">
        <v>1</v>
      </c>
      <c r="T42" s="35" t="s">
        <v>26</v>
      </c>
      <c r="U42" s="35">
        <v>4</v>
      </c>
      <c r="V42" s="34"/>
      <c r="W42" s="35"/>
      <c r="X42" s="35"/>
      <c r="Y42" s="35"/>
      <c r="Z42" s="93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89"/>
      <c r="AV42" s="218"/>
      <c r="AW42" s="125" t="s">
        <v>106</v>
      </c>
      <c r="AX42" s="185" t="s">
        <v>93</v>
      </c>
    </row>
    <row r="43" spans="2:50" ht="12.75">
      <c r="B43" s="214">
        <v>20</v>
      </c>
      <c r="C43" s="85" t="s">
        <v>115</v>
      </c>
      <c r="D43" s="37" t="s">
        <v>64</v>
      </c>
      <c r="E43" s="32">
        <f t="shared" si="2"/>
        <v>3</v>
      </c>
      <c r="F43" s="262">
        <f t="shared" si="3"/>
        <v>4</v>
      </c>
      <c r="G43" s="37"/>
      <c r="H43" s="35"/>
      <c r="I43" s="35"/>
      <c r="J43" s="35"/>
      <c r="K43" s="35"/>
      <c r="L43" s="34">
        <v>3</v>
      </c>
      <c r="M43" s="35">
        <v>0</v>
      </c>
      <c r="N43" s="35">
        <v>0</v>
      </c>
      <c r="O43" s="35" t="s">
        <v>24</v>
      </c>
      <c r="P43" s="93">
        <v>4</v>
      </c>
      <c r="Q43" s="35"/>
      <c r="R43" s="35"/>
      <c r="S43" s="35"/>
      <c r="T43" s="35"/>
      <c r="U43" s="35"/>
      <c r="V43" s="34"/>
      <c r="W43" s="35"/>
      <c r="X43" s="35"/>
      <c r="Y43" s="35"/>
      <c r="Z43" s="93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89"/>
      <c r="AV43" s="218">
        <v>3</v>
      </c>
      <c r="AW43" s="125" t="s">
        <v>102</v>
      </c>
      <c r="AX43" s="185" t="s">
        <v>92</v>
      </c>
    </row>
    <row r="44" spans="2:50" ht="12.75">
      <c r="B44" s="214">
        <v>21</v>
      </c>
      <c r="C44" s="85" t="s">
        <v>116</v>
      </c>
      <c r="D44" s="37" t="s">
        <v>143</v>
      </c>
      <c r="E44" s="32">
        <f t="shared" si="2"/>
        <v>2</v>
      </c>
      <c r="F44" s="262">
        <f t="shared" si="3"/>
        <v>2</v>
      </c>
      <c r="G44" s="37"/>
      <c r="H44" s="35"/>
      <c r="I44" s="35"/>
      <c r="J44" s="35"/>
      <c r="K44" s="35"/>
      <c r="L44" s="34"/>
      <c r="M44" s="35"/>
      <c r="N44" s="35"/>
      <c r="O44" s="35"/>
      <c r="P44" s="93"/>
      <c r="Q44" s="35"/>
      <c r="R44" s="35"/>
      <c r="S44" s="35"/>
      <c r="T44" s="35"/>
      <c r="U44" s="35"/>
      <c r="V44" s="34">
        <v>2</v>
      </c>
      <c r="W44" s="35">
        <v>0</v>
      </c>
      <c r="X44" s="35">
        <v>0</v>
      </c>
      <c r="Y44" s="35" t="s">
        <v>26</v>
      </c>
      <c r="Z44" s="93">
        <v>2</v>
      </c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89"/>
      <c r="AV44" s="218"/>
      <c r="AX44" s="185" t="s">
        <v>82</v>
      </c>
    </row>
    <row r="45" spans="2:50" ht="12.75">
      <c r="B45" s="214"/>
      <c r="C45" s="85"/>
      <c r="D45" s="37"/>
      <c r="E45" s="32"/>
      <c r="F45" s="262"/>
      <c r="G45" s="37"/>
      <c r="H45" s="35"/>
      <c r="I45" s="35"/>
      <c r="J45" s="35"/>
      <c r="K45" s="35"/>
      <c r="L45" s="34"/>
      <c r="M45" s="35"/>
      <c r="N45" s="35"/>
      <c r="O45" s="35"/>
      <c r="P45" s="93"/>
      <c r="Q45" s="35"/>
      <c r="R45" s="35"/>
      <c r="S45" s="35"/>
      <c r="T45" s="35"/>
      <c r="U45" s="35"/>
      <c r="V45" s="34"/>
      <c r="W45" s="35"/>
      <c r="X45" s="35"/>
      <c r="Y45" s="35"/>
      <c r="Z45" s="93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100"/>
      <c r="AV45" s="218"/>
      <c r="AX45" s="185"/>
    </row>
    <row r="46" spans="2:50" ht="12.75">
      <c r="B46" s="214">
        <v>22</v>
      </c>
      <c r="C46" s="85" t="s">
        <v>117</v>
      </c>
      <c r="D46" s="37" t="s">
        <v>65</v>
      </c>
      <c r="E46" s="32">
        <f t="shared" si="2"/>
        <v>2</v>
      </c>
      <c r="F46" s="262">
        <f t="shared" si="3"/>
        <v>2</v>
      </c>
      <c r="G46" s="37"/>
      <c r="H46" s="35"/>
      <c r="I46" s="35"/>
      <c r="J46" s="35"/>
      <c r="K46" s="35"/>
      <c r="L46" s="34">
        <v>2</v>
      </c>
      <c r="M46" s="35">
        <v>0</v>
      </c>
      <c r="N46" s="35">
        <v>0</v>
      </c>
      <c r="O46" s="35" t="s">
        <v>24</v>
      </c>
      <c r="P46" s="93">
        <v>2</v>
      </c>
      <c r="Q46" s="35"/>
      <c r="R46" s="35"/>
      <c r="S46" s="35"/>
      <c r="T46" s="35"/>
      <c r="U46" s="35"/>
      <c r="V46" s="34"/>
      <c r="W46" s="35"/>
      <c r="X46" s="35"/>
      <c r="Y46" s="35"/>
      <c r="Z46" s="93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9"/>
      <c r="AV46" s="218"/>
      <c r="AX46" s="185" t="s">
        <v>83</v>
      </c>
    </row>
    <row r="47" spans="2:50" ht="12.75">
      <c r="B47" s="214">
        <v>23</v>
      </c>
      <c r="C47" s="85" t="s">
        <v>118</v>
      </c>
      <c r="D47" s="86" t="s">
        <v>109</v>
      </c>
      <c r="E47" s="32">
        <f t="shared" si="2"/>
        <v>3</v>
      </c>
      <c r="F47" s="262">
        <f t="shared" si="3"/>
        <v>3</v>
      </c>
      <c r="G47" s="37">
        <v>2</v>
      </c>
      <c r="H47" s="35">
        <v>1</v>
      </c>
      <c r="I47" s="35">
        <v>0</v>
      </c>
      <c r="J47" s="35" t="s">
        <v>26</v>
      </c>
      <c r="K47" s="35">
        <v>3</v>
      </c>
      <c r="L47" s="34"/>
      <c r="M47" s="35"/>
      <c r="N47" s="35"/>
      <c r="O47" s="35"/>
      <c r="P47" s="93"/>
      <c r="Q47" s="35"/>
      <c r="R47" s="35"/>
      <c r="S47" s="35"/>
      <c r="T47" s="35"/>
      <c r="U47" s="35"/>
      <c r="V47" s="34"/>
      <c r="W47" s="35"/>
      <c r="X47" s="35"/>
      <c r="Y47" s="35"/>
      <c r="Z47" s="93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89"/>
      <c r="AV47" s="218"/>
      <c r="AX47" s="185" t="s">
        <v>96</v>
      </c>
    </row>
    <row r="48" spans="2:50" ht="12.75">
      <c r="B48" s="214">
        <v>24</v>
      </c>
      <c r="C48" s="85" t="s">
        <v>150</v>
      </c>
      <c r="D48" s="188" t="s">
        <v>144</v>
      </c>
      <c r="E48" s="32">
        <f>SUM(G48,H48,I48,L48,M48,N48,Q48,R48,S48,V48,W48,X48)</f>
        <v>2</v>
      </c>
      <c r="F48" s="262">
        <f>SUM(K48,P48,U48,Z48)</f>
        <v>2</v>
      </c>
      <c r="G48" s="37"/>
      <c r="H48" s="35"/>
      <c r="I48" s="35"/>
      <c r="J48" s="35"/>
      <c r="K48" s="35"/>
      <c r="L48" s="34"/>
      <c r="M48" s="35"/>
      <c r="N48" s="35"/>
      <c r="O48" s="35"/>
      <c r="P48" s="93"/>
      <c r="Q48" s="35"/>
      <c r="R48" s="35"/>
      <c r="S48" s="35"/>
      <c r="T48" s="35"/>
      <c r="U48" s="35"/>
      <c r="V48" s="267">
        <v>0</v>
      </c>
      <c r="W48" s="268">
        <v>2</v>
      </c>
      <c r="X48" s="268">
        <v>0</v>
      </c>
      <c r="Y48" s="268" t="s">
        <v>26</v>
      </c>
      <c r="Z48" s="273">
        <v>2</v>
      </c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89"/>
      <c r="AV48" s="218"/>
      <c r="AW48" s="125" t="s">
        <v>166</v>
      </c>
      <c r="AX48" s="185" t="s">
        <v>145</v>
      </c>
    </row>
    <row r="49" spans="2:50" ht="13.5" thickBot="1">
      <c r="B49" s="255"/>
      <c r="C49" s="85"/>
      <c r="D49" s="92" t="s">
        <v>33</v>
      </c>
      <c r="E49" s="34">
        <f>SUM(E40:E48)</f>
        <v>24</v>
      </c>
      <c r="F49" s="263">
        <f>SUM(F40:F48)</f>
        <v>24</v>
      </c>
      <c r="G49" s="37"/>
      <c r="H49" s="35"/>
      <c r="I49" s="35"/>
      <c r="J49" s="35"/>
      <c r="K49" s="88"/>
      <c r="L49" s="34"/>
      <c r="M49" s="35"/>
      <c r="N49" s="35"/>
      <c r="O49" s="35"/>
      <c r="P49" s="36"/>
      <c r="Q49" s="35"/>
      <c r="R49" s="35"/>
      <c r="S49" s="35"/>
      <c r="T49" s="35"/>
      <c r="U49" s="36"/>
      <c r="Z49" s="36"/>
      <c r="AA49" s="89"/>
      <c r="AB49" s="89"/>
      <c r="AC49" s="89"/>
      <c r="AD49" s="89"/>
      <c r="AE49" s="90"/>
      <c r="AF49" s="89"/>
      <c r="AG49" s="89"/>
      <c r="AH49" s="89"/>
      <c r="AI49" s="89"/>
      <c r="AJ49" s="90"/>
      <c r="AK49" s="89"/>
      <c r="AL49" s="89"/>
      <c r="AM49" s="89"/>
      <c r="AN49" s="89"/>
      <c r="AO49" s="90"/>
      <c r="AP49" s="89"/>
      <c r="AQ49" s="89"/>
      <c r="AR49" s="89"/>
      <c r="AS49" s="89"/>
      <c r="AT49" s="90"/>
      <c r="AU49" s="91"/>
      <c r="AV49" s="216"/>
      <c r="AX49" s="186"/>
    </row>
    <row r="50" spans="2:50" ht="12.75">
      <c r="B50" s="256"/>
      <c r="C50" s="157"/>
      <c r="D50" s="94" t="s">
        <v>66</v>
      </c>
      <c r="E50" s="59"/>
      <c r="F50" s="58"/>
      <c r="G50" s="60"/>
      <c r="H50" s="60"/>
      <c r="I50" s="60"/>
      <c r="J50" s="60"/>
      <c r="K50" s="95"/>
      <c r="L50" s="59"/>
      <c r="M50" s="60"/>
      <c r="N50" s="60"/>
      <c r="O50" s="60"/>
      <c r="P50" s="61"/>
      <c r="Q50" s="60"/>
      <c r="R50" s="60"/>
      <c r="S50" s="60"/>
      <c r="T50" s="60"/>
      <c r="U50" s="95"/>
      <c r="V50" s="59"/>
      <c r="W50" s="60"/>
      <c r="X50" s="60"/>
      <c r="Y50" s="60"/>
      <c r="Z50" s="61"/>
      <c r="AA50" s="96"/>
      <c r="AB50" s="96"/>
      <c r="AC50" s="96"/>
      <c r="AD50" s="96"/>
      <c r="AE50" s="97"/>
      <c r="AF50" s="96"/>
      <c r="AG50" s="96"/>
      <c r="AH50" s="96"/>
      <c r="AI50" s="96"/>
      <c r="AJ50" s="97"/>
      <c r="AK50" s="96"/>
      <c r="AL50" s="96"/>
      <c r="AM50" s="96"/>
      <c r="AN50" s="96"/>
      <c r="AO50" s="97"/>
      <c r="AP50" s="96"/>
      <c r="AQ50" s="96"/>
      <c r="AR50" s="96"/>
      <c r="AS50" s="96"/>
      <c r="AT50" s="97"/>
      <c r="AU50" s="98"/>
      <c r="AV50" s="213"/>
      <c r="AW50" s="138"/>
      <c r="AX50" s="184"/>
    </row>
    <row r="51" spans="2:50" ht="12.75">
      <c r="B51" s="260"/>
      <c r="C51" s="30"/>
      <c r="D51" s="31">
        <f>F59/120</f>
        <v>0.15833333333333333</v>
      </c>
      <c r="E51" s="189"/>
      <c r="F51" s="220"/>
      <c r="G51" s="35"/>
      <c r="H51" s="35"/>
      <c r="I51" s="35"/>
      <c r="J51" s="35"/>
      <c r="K51" s="35"/>
      <c r="L51" s="34"/>
      <c r="M51" s="35"/>
      <c r="N51" s="35"/>
      <c r="O51" s="35"/>
      <c r="P51" s="93"/>
      <c r="Q51" s="35"/>
      <c r="R51" s="35"/>
      <c r="S51" s="35"/>
      <c r="T51" s="35"/>
      <c r="U51" s="35"/>
      <c r="V51" s="34"/>
      <c r="W51" s="35"/>
      <c r="X51" s="35"/>
      <c r="Y51" s="35"/>
      <c r="Z51" s="93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89"/>
      <c r="AV51" s="218"/>
      <c r="AW51" s="133"/>
      <c r="AX51" s="184"/>
    </row>
    <row r="52" spans="2:50" ht="12.75">
      <c r="B52" s="260">
        <v>25</v>
      </c>
      <c r="C52" s="85" t="s">
        <v>138</v>
      </c>
      <c r="D52" s="37" t="s">
        <v>67</v>
      </c>
      <c r="E52" s="32">
        <f>SUM(G52,H52,I52,L52,M52,N52,Q52,R52,S52,V52,W52,X52)</f>
        <v>2</v>
      </c>
      <c r="F52" s="33">
        <f>SUM(K52,P52,U52,Z52)</f>
        <v>2</v>
      </c>
      <c r="G52" s="34"/>
      <c r="H52" s="35"/>
      <c r="I52" s="35"/>
      <c r="J52" s="35"/>
      <c r="K52" s="35"/>
      <c r="L52" s="34"/>
      <c r="M52" s="35"/>
      <c r="N52" s="35"/>
      <c r="O52" s="35"/>
      <c r="P52" s="93"/>
      <c r="Q52" s="35"/>
      <c r="R52" s="35"/>
      <c r="S52" s="35"/>
      <c r="T52" s="35"/>
      <c r="U52" s="35"/>
      <c r="V52" s="267">
        <v>1</v>
      </c>
      <c r="W52" s="268">
        <v>1</v>
      </c>
      <c r="X52" s="268">
        <v>0</v>
      </c>
      <c r="Y52" s="268" t="s">
        <v>26</v>
      </c>
      <c r="Z52" s="269">
        <v>2</v>
      </c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89"/>
      <c r="AV52" s="285">
        <v>9</v>
      </c>
      <c r="AW52" s="288" t="s">
        <v>126</v>
      </c>
      <c r="AX52" s="184" t="s">
        <v>162</v>
      </c>
    </row>
    <row r="53" spans="2:50" ht="12.75">
      <c r="B53" s="260">
        <v>26</v>
      </c>
      <c r="C53" s="85" t="s">
        <v>119</v>
      </c>
      <c r="D53" s="37" t="s">
        <v>68</v>
      </c>
      <c r="E53" s="32">
        <f aca="true" t="shared" si="4" ref="E53:E58">SUM(G53,H53,I53,L53,M53,N53,Q53,R53,S53,V53,W53,X53)</f>
        <v>3</v>
      </c>
      <c r="F53" s="33">
        <f aca="true" t="shared" si="5" ref="F53:F58">SUM(K53,P53,U53,Z53)</f>
        <v>3</v>
      </c>
      <c r="G53" s="34"/>
      <c r="H53" s="35"/>
      <c r="I53" s="35"/>
      <c r="J53" s="35"/>
      <c r="K53" s="35"/>
      <c r="L53" s="34"/>
      <c r="M53" s="35"/>
      <c r="N53" s="35"/>
      <c r="O53" s="35"/>
      <c r="P53" s="93"/>
      <c r="Q53" s="268">
        <v>2</v>
      </c>
      <c r="R53" s="268">
        <v>1</v>
      </c>
      <c r="S53" s="268">
        <v>0</v>
      </c>
      <c r="T53" s="268" t="s">
        <v>24</v>
      </c>
      <c r="U53" s="268">
        <v>3</v>
      </c>
      <c r="V53" s="34"/>
      <c r="W53" s="35"/>
      <c r="X53" s="35"/>
      <c r="Y53" s="35"/>
      <c r="Z53" s="93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89">
        <v>18</v>
      </c>
      <c r="AV53" s="286"/>
      <c r="AW53" s="289"/>
      <c r="AX53" s="185" t="s">
        <v>84</v>
      </c>
    </row>
    <row r="54" spans="2:50" ht="12.75">
      <c r="B54" s="260">
        <v>27</v>
      </c>
      <c r="C54" s="85" t="s">
        <v>132</v>
      </c>
      <c r="D54" s="37" t="s">
        <v>69</v>
      </c>
      <c r="E54" s="32">
        <f t="shared" si="4"/>
        <v>3</v>
      </c>
      <c r="F54" s="33">
        <f t="shared" si="5"/>
        <v>3</v>
      </c>
      <c r="G54" s="34"/>
      <c r="H54" s="35"/>
      <c r="I54" s="35"/>
      <c r="J54" s="35"/>
      <c r="K54" s="35"/>
      <c r="L54" s="34"/>
      <c r="M54" s="35"/>
      <c r="N54" s="35"/>
      <c r="O54" s="35"/>
      <c r="P54" s="93"/>
      <c r="Q54" s="268">
        <v>2</v>
      </c>
      <c r="R54" s="268">
        <v>0</v>
      </c>
      <c r="S54" s="268">
        <v>1</v>
      </c>
      <c r="T54" s="268" t="s">
        <v>26</v>
      </c>
      <c r="U54" s="268">
        <v>3</v>
      </c>
      <c r="V54" s="34"/>
      <c r="W54" s="35"/>
      <c r="X54" s="35"/>
      <c r="Y54" s="35"/>
      <c r="Z54" s="93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89">
        <v>18</v>
      </c>
      <c r="AV54" s="286"/>
      <c r="AW54" s="289"/>
      <c r="AX54" s="185" t="s">
        <v>85</v>
      </c>
    </row>
    <row r="55" spans="2:50" ht="12.75">
      <c r="B55" s="260">
        <v>28</v>
      </c>
      <c r="C55" s="85" t="s">
        <v>120</v>
      </c>
      <c r="D55" s="37" t="s">
        <v>136</v>
      </c>
      <c r="E55" s="32">
        <f t="shared" si="4"/>
        <v>3</v>
      </c>
      <c r="F55" s="33">
        <f t="shared" si="5"/>
        <v>3</v>
      </c>
      <c r="G55" s="34"/>
      <c r="H55" s="35"/>
      <c r="I55" s="35"/>
      <c r="J55" s="35"/>
      <c r="K55" s="35"/>
      <c r="L55" s="34"/>
      <c r="M55" s="35"/>
      <c r="N55" s="35"/>
      <c r="O55" s="35"/>
      <c r="P55" s="93"/>
      <c r="Q55" s="35">
        <v>2</v>
      </c>
      <c r="R55" s="35">
        <v>0</v>
      </c>
      <c r="S55" s="35">
        <v>1</v>
      </c>
      <c r="T55" s="35" t="s">
        <v>26</v>
      </c>
      <c r="U55" s="35">
        <v>3</v>
      </c>
      <c r="V55" s="34"/>
      <c r="W55" s="35"/>
      <c r="X55" s="35"/>
      <c r="Y55" s="35"/>
      <c r="Z55" s="93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89"/>
      <c r="AV55" s="286"/>
      <c r="AW55" s="289"/>
      <c r="AX55" s="184" t="s">
        <v>84</v>
      </c>
    </row>
    <row r="56" spans="2:50" ht="12.75">
      <c r="B56" s="260">
        <v>29</v>
      </c>
      <c r="C56" s="85" t="s">
        <v>135</v>
      </c>
      <c r="D56" s="37" t="s">
        <v>70</v>
      </c>
      <c r="E56" s="32">
        <f t="shared" si="4"/>
        <v>3</v>
      </c>
      <c r="F56" s="33">
        <f t="shared" si="5"/>
        <v>3</v>
      </c>
      <c r="G56" s="34"/>
      <c r="H56" s="35"/>
      <c r="I56" s="35"/>
      <c r="J56" s="35"/>
      <c r="K56" s="35"/>
      <c r="L56" s="34"/>
      <c r="M56" s="35"/>
      <c r="N56" s="35"/>
      <c r="O56" s="35"/>
      <c r="P56" s="93"/>
      <c r="Q56" s="35"/>
      <c r="R56" s="35"/>
      <c r="S56" s="35"/>
      <c r="T56" s="35"/>
      <c r="U56" s="35"/>
      <c r="V56" s="267">
        <v>2</v>
      </c>
      <c r="W56" s="268">
        <v>1</v>
      </c>
      <c r="X56" s="268">
        <v>0</v>
      </c>
      <c r="Y56" s="268" t="s">
        <v>26</v>
      </c>
      <c r="Z56" s="269">
        <v>3</v>
      </c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89">
        <v>19</v>
      </c>
      <c r="AV56" s="286"/>
      <c r="AW56" s="289"/>
      <c r="AX56" s="185" t="s">
        <v>82</v>
      </c>
    </row>
    <row r="57" spans="2:50" ht="12.75">
      <c r="B57" s="260">
        <v>30</v>
      </c>
      <c r="C57" s="85" t="s">
        <v>121</v>
      </c>
      <c r="D57" s="37" t="s">
        <v>71</v>
      </c>
      <c r="E57" s="32">
        <f t="shared" si="4"/>
        <v>2</v>
      </c>
      <c r="F57" s="33">
        <f t="shared" si="5"/>
        <v>2</v>
      </c>
      <c r="G57" s="34"/>
      <c r="H57" s="35"/>
      <c r="I57" s="35"/>
      <c r="J57" s="35"/>
      <c r="K57" s="35"/>
      <c r="L57" s="34"/>
      <c r="M57" s="35"/>
      <c r="N57" s="35"/>
      <c r="O57" s="35"/>
      <c r="P57" s="93"/>
      <c r="Q57" s="35"/>
      <c r="R57" s="35"/>
      <c r="S57" s="35"/>
      <c r="T57" s="35"/>
      <c r="U57" s="35"/>
      <c r="V57" s="34">
        <v>2</v>
      </c>
      <c r="W57" s="35">
        <v>0</v>
      </c>
      <c r="X57" s="35">
        <v>0</v>
      </c>
      <c r="Y57" s="35" t="s">
        <v>26</v>
      </c>
      <c r="Z57" s="93">
        <v>2</v>
      </c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89">
        <v>26</v>
      </c>
      <c r="AV57" s="287"/>
      <c r="AW57" s="277"/>
      <c r="AX57" s="184" t="s">
        <v>112</v>
      </c>
    </row>
    <row r="58" spans="2:50" ht="12.75">
      <c r="B58" s="260">
        <v>31</v>
      </c>
      <c r="C58" s="85" t="s">
        <v>122</v>
      </c>
      <c r="D58" s="190" t="s">
        <v>110</v>
      </c>
      <c r="E58" s="32">
        <f t="shared" si="4"/>
        <v>2</v>
      </c>
      <c r="F58" s="33">
        <f t="shared" si="5"/>
        <v>3</v>
      </c>
      <c r="G58" s="34"/>
      <c r="H58" s="35"/>
      <c r="I58" s="35"/>
      <c r="J58" s="35"/>
      <c r="K58" s="35"/>
      <c r="L58" s="34"/>
      <c r="M58" s="35"/>
      <c r="N58" s="35"/>
      <c r="O58" s="35"/>
      <c r="P58" s="93"/>
      <c r="Q58" s="268">
        <v>0</v>
      </c>
      <c r="R58" s="268">
        <v>1</v>
      </c>
      <c r="S58" s="268">
        <v>1</v>
      </c>
      <c r="T58" s="268" t="s">
        <v>26</v>
      </c>
      <c r="U58" s="268">
        <v>3</v>
      </c>
      <c r="V58" s="34"/>
      <c r="W58" s="35"/>
      <c r="X58" s="35"/>
      <c r="Y58" s="35"/>
      <c r="Z58" s="93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89"/>
      <c r="AV58" s="204"/>
      <c r="AW58" s="221"/>
      <c r="AX58" s="270" t="s">
        <v>163</v>
      </c>
    </row>
    <row r="59" spans="2:50" ht="13.5" thickBot="1">
      <c r="B59" s="258"/>
      <c r="C59" s="85"/>
      <c r="D59" s="99" t="s">
        <v>33</v>
      </c>
      <c r="E59" s="34">
        <f>SUM(E52:E58)</f>
        <v>18</v>
      </c>
      <c r="F59" s="93">
        <f>SUM(F52:F58)</f>
        <v>19</v>
      </c>
      <c r="G59" s="35"/>
      <c r="H59" s="35"/>
      <c r="I59" s="35"/>
      <c r="J59" s="35"/>
      <c r="K59" s="88"/>
      <c r="L59" s="34"/>
      <c r="M59" s="35"/>
      <c r="N59" s="35"/>
      <c r="O59" s="35"/>
      <c r="P59" s="36"/>
      <c r="Q59" s="35"/>
      <c r="R59" s="35"/>
      <c r="S59" s="35"/>
      <c r="T59" s="35"/>
      <c r="U59" s="88"/>
      <c r="V59" s="34"/>
      <c r="W59" s="35"/>
      <c r="X59" s="35"/>
      <c r="Y59" s="35"/>
      <c r="Z59" s="36"/>
      <c r="AA59" s="89"/>
      <c r="AB59" s="89"/>
      <c r="AC59" s="89"/>
      <c r="AD59" s="89"/>
      <c r="AE59" s="90"/>
      <c r="AF59" s="89"/>
      <c r="AG59" s="89"/>
      <c r="AH59" s="89"/>
      <c r="AI59" s="89"/>
      <c r="AJ59" s="90"/>
      <c r="AK59" s="89"/>
      <c r="AL59" s="89"/>
      <c r="AM59" s="89"/>
      <c r="AN59" s="89"/>
      <c r="AO59" s="90"/>
      <c r="AP59" s="89"/>
      <c r="AQ59" s="89"/>
      <c r="AR59" s="89"/>
      <c r="AS59" s="89"/>
      <c r="AT59" s="90"/>
      <c r="AU59" s="91"/>
      <c r="AV59" s="216"/>
      <c r="AW59" s="136"/>
      <c r="AX59" s="184"/>
    </row>
    <row r="60" spans="2:50" ht="12.75">
      <c r="B60" s="256"/>
      <c r="C60" s="157"/>
      <c r="D60" s="94" t="s">
        <v>72</v>
      </c>
      <c r="E60" s="59"/>
      <c r="F60" s="58"/>
      <c r="G60" s="59"/>
      <c r="H60" s="60"/>
      <c r="I60" s="60"/>
      <c r="J60" s="60"/>
      <c r="K60" s="61"/>
      <c r="L60" s="59"/>
      <c r="M60" s="60"/>
      <c r="N60" s="60"/>
      <c r="O60" s="60"/>
      <c r="P60" s="61"/>
      <c r="Q60" s="59"/>
      <c r="R60" s="60"/>
      <c r="S60" s="60"/>
      <c r="T60" s="60"/>
      <c r="U60" s="61"/>
      <c r="V60" s="59"/>
      <c r="W60" s="60"/>
      <c r="X60" s="60"/>
      <c r="Y60" s="60"/>
      <c r="Z60" s="61"/>
      <c r="AA60" s="96"/>
      <c r="AB60" s="96"/>
      <c r="AC60" s="96"/>
      <c r="AD60" s="96"/>
      <c r="AE60" s="97"/>
      <c r="AF60" s="96"/>
      <c r="AG60" s="96"/>
      <c r="AH60" s="96"/>
      <c r="AI60" s="96"/>
      <c r="AJ60" s="97"/>
      <c r="AK60" s="96"/>
      <c r="AL60" s="96"/>
      <c r="AM60" s="96"/>
      <c r="AN60" s="96"/>
      <c r="AO60" s="97"/>
      <c r="AP60" s="96"/>
      <c r="AQ60" s="96"/>
      <c r="AR60" s="96"/>
      <c r="AS60" s="96"/>
      <c r="AT60" s="97"/>
      <c r="AU60" s="98"/>
      <c r="AV60" s="213"/>
      <c r="AW60" s="138"/>
      <c r="AX60" s="184"/>
    </row>
    <row r="61" spans="2:50" ht="12.75">
      <c r="B61" s="260"/>
      <c r="C61" s="30"/>
      <c r="D61" s="31">
        <f>F71/120</f>
        <v>0.21666666666666667</v>
      </c>
      <c r="E61" s="222"/>
      <c r="F61" s="220"/>
      <c r="G61" s="34"/>
      <c r="H61" s="35"/>
      <c r="I61" s="35"/>
      <c r="J61" s="35"/>
      <c r="K61" s="93"/>
      <c r="L61" s="34"/>
      <c r="M61" s="35"/>
      <c r="N61" s="35"/>
      <c r="O61" s="35"/>
      <c r="P61" s="93"/>
      <c r="Q61" s="34"/>
      <c r="R61" s="35"/>
      <c r="S61" s="35"/>
      <c r="T61" s="35"/>
      <c r="U61" s="93"/>
      <c r="V61" s="34"/>
      <c r="W61" s="35"/>
      <c r="X61" s="35"/>
      <c r="Y61" s="35"/>
      <c r="Z61" s="9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100"/>
      <c r="AV61" s="218"/>
      <c r="AW61" s="133"/>
      <c r="AX61" s="184"/>
    </row>
    <row r="62" spans="2:50" s="187" customFormat="1" ht="12.75">
      <c r="B62" s="260">
        <v>32</v>
      </c>
      <c r="C62" s="30" t="s">
        <v>141</v>
      </c>
      <c r="D62" s="224" t="s">
        <v>140</v>
      </c>
      <c r="E62" s="32">
        <f>SUM(G62,H62,I62,L62,M62,N62,Q62,R62,S62,V62,W62,X62)</f>
        <v>3</v>
      </c>
      <c r="F62" s="33">
        <f>SUM(K62,P62,U62,Z62)</f>
        <v>4</v>
      </c>
      <c r="G62" s="34">
        <v>3</v>
      </c>
      <c r="H62" s="35">
        <v>0</v>
      </c>
      <c r="I62" s="35">
        <v>0</v>
      </c>
      <c r="J62" s="35" t="s">
        <v>24</v>
      </c>
      <c r="K62" s="93">
        <v>4</v>
      </c>
      <c r="L62" s="34"/>
      <c r="M62" s="35"/>
      <c r="N62" s="35"/>
      <c r="O62" s="35"/>
      <c r="P62" s="93"/>
      <c r="Q62" s="34"/>
      <c r="R62" s="35"/>
      <c r="S62" s="35"/>
      <c r="T62" s="35"/>
      <c r="U62" s="93"/>
      <c r="V62" s="34"/>
      <c r="W62" s="35"/>
      <c r="X62" s="35"/>
      <c r="Y62" s="35"/>
      <c r="Z62" s="9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100"/>
      <c r="AV62" s="218"/>
      <c r="AW62" s="125"/>
      <c r="AX62" s="191" t="s">
        <v>87</v>
      </c>
    </row>
    <row r="63" spans="2:50" s="187" customFormat="1" ht="12.75">
      <c r="B63" s="260">
        <v>33</v>
      </c>
      <c r="C63" s="85" t="s">
        <v>139</v>
      </c>
      <c r="D63" s="37" t="s">
        <v>73</v>
      </c>
      <c r="E63" s="32">
        <f aca="true" t="shared" si="6" ref="E63:E70">SUM(G63,H63,I63,L63,M63,N63,Q63,R63,S63,V63,W63,X63)</f>
        <v>3</v>
      </c>
      <c r="F63" s="33">
        <f aca="true" t="shared" si="7" ref="F63:F70">SUM(K63,P63,U63,Z63)</f>
        <v>2</v>
      </c>
      <c r="G63" s="34"/>
      <c r="H63" s="35"/>
      <c r="I63" s="35"/>
      <c r="J63" s="35"/>
      <c r="K63" s="93"/>
      <c r="L63" s="267">
        <v>2</v>
      </c>
      <c r="M63" s="268">
        <v>1</v>
      </c>
      <c r="N63" s="268">
        <v>0</v>
      </c>
      <c r="O63" s="268" t="s">
        <v>26</v>
      </c>
      <c r="P63" s="269">
        <v>2</v>
      </c>
      <c r="Q63" s="34"/>
      <c r="R63" s="35"/>
      <c r="S63" s="35"/>
      <c r="T63" s="35"/>
      <c r="U63" s="93"/>
      <c r="V63" s="34"/>
      <c r="W63" s="35"/>
      <c r="X63" s="35"/>
      <c r="Y63" s="35"/>
      <c r="Z63" s="9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100"/>
      <c r="AV63" s="218"/>
      <c r="AW63" s="125"/>
      <c r="AX63" s="185" t="s">
        <v>84</v>
      </c>
    </row>
    <row r="64" spans="2:50" s="187" customFormat="1" ht="12.75">
      <c r="B64" s="260">
        <v>34</v>
      </c>
      <c r="C64" s="85" t="s">
        <v>151</v>
      </c>
      <c r="D64" s="37" t="s">
        <v>146</v>
      </c>
      <c r="E64" s="32">
        <f t="shared" si="6"/>
        <v>3</v>
      </c>
      <c r="F64" s="33">
        <f t="shared" si="7"/>
        <v>3</v>
      </c>
      <c r="G64" s="34"/>
      <c r="H64" s="35"/>
      <c r="I64" s="35"/>
      <c r="J64" s="35"/>
      <c r="K64" s="93"/>
      <c r="L64" s="267">
        <v>2</v>
      </c>
      <c r="M64" s="268">
        <v>0</v>
      </c>
      <c r="N64" s="268">
        <v>1</v>
      </c>
      <c r="O64" s="268" t="s">
        <v>24</v>
      </c>
      <c r="P64" s="269">
        <v>3</v>
      </c>
      <c r="Q64" s="34"/>
      <c r="R64" s="35"/>
      <c r="S64" s="35"/>
      <c r="T64" s="35"/>
      <c r="U64" s="93"/>
      <c r="V64" s="34"/>
      <c r="W64" s="35"/>
      <c r="X64" s="35"/>
      <c r="Y64" s="35"/>
      <c r="Z64" s="9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100">
        <v>32</v>
      </c>
      <c r="AV64" s="218"/>
      <c r="AW64" s="125"/>
      <c r="AX64" s="185" t="s">
        <v>87</v>
      </c>
    </row>
    <row r="65" spans="2:50" s="187" customFormat="1" ht="12.75">
      <c r="B65" s="260">
        <v>35</v>
      </c>
      <c r="C65" s="85" t="s">
        <v>152</v>
      </c>
      <c r="D65" s="37" t="s">
        <v>147</v>
      </c>
      <c r="E65" s="32">
        <f t="shared" si="6"/>
        <v>2</v>
      </c>
      <c r="F65" s="33">
        <f t="shared" si="7"/>
        <v>3</v>
      </c>
      <c r="G65" s="34"/>
      <c r="H65" s="35"/>
      <c r="I65" s="35"/>
      <c r="J65" s="35"/>
      <c r="K65" s="93"/>
      <c r="L65" s="267">
        <v>1</v>
      </c>
      <c r="M65" s="268">
        <v>0</v>
      </c>
      <c r="N65" s="268">
        <v>1</v>
      </c>
      <c r="O65" s="268" t="s">
        <v>26</v>
      </c>
      <c r="P65" s="269">
        <v>3</v>
      </c>
      <c r="Q65" s="34"/>
      <c r="R65" s="35"/>
      <c r="S65" s="35"/>
      <c r="T65" s="35"/>
      <c r="U65" s="93"/>
      <c r="V65" s="34"/>
      <c r="W65" s="35"/>
      <c r="X65" s="35"/>
      <c r="Y65" s="35"/>
      <c r="Z65" s="9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100">
        <v>32</v>
      </c>
      <c r="AV65" s="218"/>
      <c r="AW65" s="125"/>
      <c r="AX65" s="185" t="s">
        <v>86</v>
      </c>
    </row>
    <row r="66" spans="2:50" ht="12.75">
      <c r="B66" s="260">
        <v>37</v>
      </c>
      <c r="C66" s="85" t="s">
        <v>130</v>
      </c>
      <c r="D66" s="37" t="s">
        <v>142</v>
      </c>
      <c r="E66" s="32">
        <f t="shared" si="6"/>
        <v>2</v>
      </c>
      <c r="F66" s="33">
        <f t="shared" si="7"/>
        <v>3</v>
      </c>
      <c r="G66" s="34"/>
      <c r="H66" s="35"/>
      <c r="I66" s="35"/>
      <c r="J66" s="35"/>
      <c r="K66" s="93"/>
      <c r="L66" s="34"/>
      <c r="M66" s="35"/>
      <c r="N66" s="35"/>
      <c r="O66" s="35"/>
      <c r="P66" s="93"/>
      <c r="Q66" s="34">
        <v>2</v>
      </c>
      <c r="R66" s="35">
        <v>0</v>
      </c>
      <c r="S66" s="35">
        <v>0</v>
      </c>
      <c r="T66" s="35" t="s">
        <v>26</v>
      </c>
      <c r="U66" s="93">
        <v>3</v>
      </c>
      <c r="V66" s="34"/>
      <c r="W66" s="35"/>
      <c r="X66" s="35"/>
      <c r="Y66" s="35"/>
      <c r="Z66" s="9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100"/>
      <c r="AV66" s="218"/>
      <c r="AX66" s="185" t="s">
        <v>88</v>
      </c>
    </row>
    <row r="67" spans="2:50" ht="12.75">
      <c r="B67" s="260">
        <v>38</v>
      </c>
      <c r="C67" s="85" t="s">
        <v>131</v>
      </c>
      <c r="D67" s="37" t="s">
        <v>74</v>
      </c>
      <c r="E67" s="32">
        <f t="shared" si="6"/>
        <v>2</v>
      </c>
      <c r="F67" s="33">
        <f t="shared" si="7"/>
        <v>3</v>
      </c>
      <c r="G67" s="34"/>
      <c r="H67" s="35"/>
      <c r="I67" s="35"/>
      <c r="J67" s="35"/>
      <c r="K67" s="93"/>
      <c r="L67" s="34"/>
      <c r="M67" s="35"/>
      <c r="N67" s="35"/>
      <c r="O67" s="35"/>
      <c r="P67" s="93"/>
      <c r="Q67" s="34"/>
      <c r="R67" s="35"/>
      <c r="S67" s="35"/>
      <c r="T67" s="35"/>
      <c r="U67" s="93"/>
      <c r="V67" s="267">
        <v>1</v>
      </c>
      <c r="W67" s="268">
        <v>1</v>
      </c>
      <c r="X67" s="268">
        <v>0</v>
      </c>
      <c r="Y67" s="268" t="s">
        <v>26</v>
      </c>
      <c r="Z67" s="269">
        <v>3</v>
      </c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100">
        <v>37</v>
      </c>
      <c r="AV67" s="218"/>
      <c r="AW67" s="125" t="s">
        <v>125</v>
      </c>
      <c r="AX67" s="185" t="s">
        <v>89</v>
      </c>
    </row>
    <row r="68" spans="2:50" ht="12.75">
      <c r="B68" s="260">
        <v>39</v>
      </c>
      <c r="C68" s="85" t="s">
        <v>153</v>
      </c>
      <c r="D68" s="37" t="s">
        <v>148</v>
      </c>
      <c r="E68" s="32">
        <f t="shared" si="6"/>
        <v>3</v>
      </c>
      <c r="F68" s="33">
        <f t="shared" si="7"/>
        <v>3</v>
      </c>
      <c r="G68" s="34"/>
      <c r="H68" s="35"/>
      <c r="I68" s="35"/>
      <c r="J68" s="35"/>
      <c r="K68" s="93"/>
      <c r="L68" s="34"/>
      <c r="M68" s="35"/>
      <c r="N68" s="35"/>
      <c r="O68" s="35"/>
      <c r="P68" s="93"/>
      <c r="Q68" s="34"/>
      <c r="R68" s="35"/>
      <c r="S68" s="35"/>
      <c r="T68" s="35"/>
      <c r="U68" s="93"/>
      <c r="V68" s="34">
        <v>2</v>
      </c>
      <c r="W68" s="35">
        <v>1</v>
      </c>
      <c r="X68" s="35">
        <v>0</v>
      </c>
      <c r="Y68" s="35" t="s">
        <v>24</v>
      </c>
      <c r="Z68" s="93">
        <v>3</v>
      </c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100">
        <v>34.35</v>
      </c>
      <c r="AV68" s="218"/>
      <c r="AX68" s="191" t="s">
        <v>87</v>
      </c>
    </row>
    <row r="69" spans="2:50" ht="12.75">
      <c r="B69" s="260">
        <v>40</v>
      </c>
      <c r="C69" s="85" t="s">
        <v>154</v>
      </c>
      <c r="D69" s="37" t="s">
        <v>149</v>
      </c>
      <c r="E69" s="32">
        <f t="shared" si="6"/>
        <v>3</v>
      </c>
      <c r="F69" s="33">
        <f t="shared" si="7"/>
        <v>2</v>
      </c>
      <c r="G69" s="34"/>
      <c r="H69" s="35"/>
      <c r="I69" s="35"/>
      <c r="J69" s="35"/>
      <c r="K69" s="93"/>
      <c r="L69" s="34"/>
      <c r="M69" s="35"/>
      <c r="N69" s="35"/>
      <c r="O69" s="35"/>
      <c r="P69" s="93"/>
      <c r="Q69" s="34"/>
      <c r="R69" s="35"/>
      <c r="S69" s="35"/>
      <c r="T69" s="35"/>
      <c r="U69" s="93"/>
      <c r="V69" s="34">
        <v>2</v>
      </c>
      <c r="W69" s="35">
        <v>0</v>
      </c>
      <c r="X69" s="35">
        <v>1</v>
      </c>
      <c r="Y69" s="35" t="s">
        <v>26</v>
      </c>
      <c r="Z69" s="93">
        <v>2</v>
      </c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100">
        <v>34.35</v>
      </c>
      <c r="AV69" s="218"/>
      <c r="AX69" s="185" t="s">
        <v>90</v>
      </c>
    </row>
    <row r="70" spans="2:50" ht="12.75">
      <c r="B70" s="260">
        <v>41</v>
      </c>
      <c r="C70" s="85" t="s">
        <v>123</v>
      </c>
      <c r="D70" s="190" t="s">
        <v>111</v>
      </c>
      <c r="E70" s="32">
        <f t="shared" si="6"/>
        <v>2</v>
      </c>
      <c r="F70" s="33">
        <f t="shared" si="7"/>
        <v>3</v>
      </c>
      <c r="G70" s="34"/>
      <c r="H70" s="35"/>
      <c r="I70" s="35"/>
      <c r="J70" s="35"/>
      <c r="K70" s="93"/>
      <c r="L70" s="34"/>
      <c r="M70" s="35"/>
      <c r="N70" s="35"/>
      <c r="O70" s="35"/>
      <c r="P70" s="93"/>
      <c r="Q70" s="267">
        <v>0</v>
      </c>
      <c r="R70" s="268">
        <v>1</v>
      </c>
      <c r="S70" s="268">
        <v>1</v>
      </c>
      <c r="T70" s="268" t="s">
        <v>26</v>
      </c>
      <c r="U70" s="269">
        <v>3</v>
      </c>
      <c r="V70" s="34"/>
      <c r="W70" s="35"/>
      <c r="X70" s="35"/>
      <c r="Y70" s="35"/>
      <c r="Z70" s="9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100"/>
      <c r="AV70" s="225"/>
      <c r="AW70" s="192"/>
      <c r="AX70" s="185" t="s">
        <v>89</v>
      </c>
    </row>
    <row r="71" spans="2:50" ht="13.5" thickBot="1">
      <c r="B71" s="258"/>
      <c r="C71" s="85"/>
      <c r="D71" s="99" t="s">
        <v>33</v>
      </c>
      <c r="E71" s="34">
        <f>SUM(E62:E70)</f>
        <v>23</v>
      </c>
      <c r="F71" s="93">
        <f>SUM(F62:F70)</f>
        <v>26</v>
      </c>
      <c r="G71" s="34"/>
      <c r="H71" s="35"/>
      <c r="I71" s="35"/>
      <c r="J71" s="35"/>
      <c r="K71" s="36"/>
      <c r="L71" s="34"/>
      <c r="M71" s="35"/>
      <c r="N71" s="35"/>
      <c r="O71" s="35"/>
      <c r="P71" s="36"/>
      <c r="Q71" s="34"/>
      <c r="R71" s="35"/>
      <c r="S71" s="35"/>
      <c r="T71" s="35"/>
      <c r="U71" s="36"/>
      <c r="V71" s="34"/>
      <c r="W71" s="35"/>
      <c r="X71" s="35"/>
      <c r="Y71" s="35"/>
      <c r="Z71" s="36"/>
      <c r="AA71" s="100"/>
      <c r="AB71" s="100"/>
      <c r="AC71" s="100"/>
      <c r="AD71" s="101"/>
      <c r="AE71" s="102"/>
      <c r="AF71" s="72"/>
      <c r="AG71" s="100"/>
      <c r="AH71" s="100"/>
      <c r="AI71" s="101"/>
      <c r="AJ71" s="102"/>
      <c r="AK71" s="100"/>
      <c r="AL71" s="100"/>
      <c r="AM71" s="100"/>
      <c r="AN71" s="101"/>
      <c r="AO71" s="102"/>
      <c r="AP71" s="72"/>
      <c r="AQ71" s="100"/>
      <c r="AR71" s="100"/>
      <c r="AS71" s="101"/>
      <c r="AT71" s="102"/>
      <c r="AU71" s="84"/>
      <c r="AV71" s="216"/>
      <c r="AW71" s="136"/>
      <c r="AX71" s="184"/>
    </row>
    <row r="72" spans="2:50" ht="12.75">
      <c r="B72" s="240"/>
      <c r="C72" s="241"/>
      <c r="D72" s="242" t="s">
        <v>75</v>
      </c>
      <c r="E72" s="57"/>
      <c r="F72" s="103"/>
      <c r="G72" s="243"/>
      <c r="H72" s="108"/>
      <c r="I72" s="104"/>
      <c r="J72" s="107">
        <f>COUNTIF(J11:J71,"s")</f>
        <v>0</v>
      </c>
      <c r="K72" s="106"/>
      <c r="L72" s="241"/>
      <c r="M72" s="104"/>
      <c r="N72" s="107"/>
      <c r="O72" s="105">
        <f>COUNTIF(O11:O71,"s")</f>
        <v>0</v>
      </c>
      <c r="P72" s="106"/>
      <c r="Q72" s="107"/>
      <c r="R72" s="108"/>
      <c r="S72" s="107"/>
      <c r="T72" s="105">
        <f>COUNTIF(T11:T71,"s")</f>
        <v>0</v>
      </c>
      <c r="U72" s="106"/>
      <c r="V72" s="57"/>
      <c r="W72" s="96"/>
      <c r="X72" s="96"/>
      <c r="Y72" s="96">
        <f>COUNTIF(Y11:Y71,"s")</f>
        <v>0</v>
      </c>
      <c r="Z72" s="106"/>
      <c r="AA72" s="107"/>
      <c r="AB72" s="107"/>
      <c r="AC72" s="107"/>
      <c r="AD72" s="105"/>
      <c r="AE72" s="106"/>
      <c r="AF72" s="243"/>
      <c r="AG72" s="107"/>
      <c r="AH72" s="107"/>
      <c r="AI72" s="105"/>
      <c r="AJ72" s="106"/>
      <c r="AK72" s="107"/>
      <c r="AL72" s="107"/>
      <c r="AM72" s="107"/>
      <c r="AN72" s="105"/>
      <c r="AO72" s="106"/>
      <c r="AP72" s="243"/>
      <c r="AQ72" s="107"/>
      <c r="AR72" s="107"/>
      <c r="AS72" s="105"/>
      <c r="AT72" s="103"/>
      <c r="AU72" s="243"/>
      <c r="AV72" s="213"/>
      <c r="AW72" s="133"/>
      <c r="AX72" s="179"/>
    </row>
    <row r="73" spans="2:50" ht="12.75">
      <c r="B73" s="244"/>
      <c r="C73" s="30"/>
      <c r="D73" s="111" t="s">
        <v>76</v>
      </c>
      <c r="E73" s="66"/>
      <c r="F73" s="109"/>
      <c r="G73" s="72"/>
      <c r="H73" s="110"/>
      <c r="I73" s="112"/>
      <c r="J73" s="100">
        <f>COUNTIF(J11:J71,"v")</f>
        <v>4</v>
      </c>
      <c r="K73" s="102"/>
      <c r="L73" s="30"/>
      <c r="M73" s="112"/>
      <c r="N73" s="100"/>
      <c r="O73" s="101">
        <f>COUNTIF(O11:O71,"v")</f>
        <v>5</v>
      </c>
      <c r="P73" s="102"/>
      <c r="Q73" s="100"/>
      <c r="R73" s="110"/>
      <c r="S73" s="100"/>
      <c r="T73" s="101">
        <f>COUNTIF(T11:T71,"v")</f>
        <v>4</v>
      </c>
      <c r="U73" s="102"/>
      <c r="V73" s="66"/>
      <c r="W73" s="89"/>
      <c r="X73" s="89"/>
      <c r="Y73" s="89">
        <f>COUNTIF(Y11:Y71,"v")</f>
        <v>4</v>
      </c>
      <c r="Z73" s="102"/>
      <c r="AA73" s="100"/>
      <c r="AB73" s="100"/>
      <c r="AC73" s="100"/>
      <c r="AD73" s="101"/>
      <c r="AE73" s="102"/>
      <c r="AF73" s="72"/>
      <c r="AG73" s="100"/>
      <c r="AH73" s="100"/>
      <c r="AI73" s="101"/>
      <c r="AJ73" s="102"/>
      <c r="AK73" s="100"/>
      <c r="AL73" s="100"/>
      <c r="AM73" s="100"/>
      <c r="AN73" s="101"/>
      <c r="AO73" s="102"/>
      <c r="AP73" s="72"/>
      <c r="AQ73" s="100"/>
      <c r="AR73" s="100"/>
      <c r="AS73" s="101"/>
      <c r="AT73" s="102"/>
      <c r="AU73" s="29"/>
      <c r="AV73" s="216"/>
      <c r="AW73" s="133"/>
      <c r="AX73" s="179"/>
    </row>
    <row r="74" spans="2:50" ht="12.75">
      <c r="B74" s="244"/>
      <c r="C74" s="30"/>
      <c r="D74" s="111" t="s">
        <v>77</v>
      </c>
      <c r="E74" s="66"/>
      <c r="F74" s="109"/>
      <c r="G74" s="72"/>
      <c r="H74" s="110"/>
      <c r="I74" s="112"/>
      <c r="J74" s="100">
        <f>COUNTIF(J11:J71,"f")</f>
        <v>5</v>
      </c>
      <c r="K74" s="102"/>
      <c r="L74" s="30"/>
      <c r="M74" s="112"/>
      <c r="N74" s="100"/>
      <c r="O74" s="101">
        <f>COUNTIF(O11:O71,"f")</f>
        <v>5</v>
      </c>
      <c r="P74" s="102"/>
      <c r="Q74" s="100"/>
      <c r="R74" s="110"/>
      <c r="S74" s="100"/>
      <c r="T74" s="101">
        <f>COUNTIF(T11:T71,"f")</f>
        <v>6</v>
      </c>
      <c r="U74" s="102"/>
      <c r="V74" s="66"/>
      <c r="W74" s="89"/>
      <c r="X74" s="89"/>
      <c r="Y74" s="89">
        <f>COUNTIF(Y11:Y71,"f")</f>
        <v>8</v>
      </c>
      <c r="Z74" s="102"/>
      <c r="AA74" s="100"/>
      <c r="AB74" s="100"/>
      <c r="AC74" s="100"/>
      <c r="AD74" s="89"/>
      <c r="AE74" s="102"/>
      <c r="AF74" s="72"/>
      <c r="AG74" s="100"/>
      <c r="AH74" s="100"/>
      <c r="AI74" s="101"/>
      <c r="AJ74" s="102"/>
      <c r="AK74" s="100"/>
      <c r="AL74" s="100"/>
      <c r="AM74" s="100"/>
      <c r="AN74" s="101"/>
      <c r="AO74" s="102"/>
      <c r="AP74" s="72"/>
      <c r="AQ74" s="100"/>
      <c r="AR74" s="100"/>
      <c r="AS74" s="101"/>
      <c r="AT74" s="102"/>
      <c r="AU74" s="29"/>
      <c r="AV74" s="216"/>
      <c r="AW74" s="133"/>
      <c r="AX74" s="179"/>
    </row>
    <row r="75" spans="2:50" ht="0.75" customHeight="1" thickBot="1">
      <c r="B75" s="245"/>
      <c r="C75" s="246"/>
      <c r="D75" s="177"/>
      <c r="E75" s="113"/>
      <c r="F75" s="114"/>
      <c r="G75" s="247"/>
      <c r="H75" s="248"/>
      <c r="I75" s="249"/>
      <c r="J75" s="250"/>
      <c r="K75" s="251"/>
      <c r="L75" s="246"/>
      <c r="M75" s="250"/>
      <c r="N75" s="115"/>
      <c r="O75" s="252"/>
      <c r="P75" s="251"/>
      <c r="Q75" s="250"/>
      <c r="R75" s="248"/>
      <c r="S75" s="250"/>
      <c r="T75" s="252"/>
      <c r="U75" s="251"/>
      <c r="V75" s="113"/>
      <c r="W75" s="253"/>
      <c r="X75" s="253"/>
      <c r="Y75" s="253"/>
      <c r="Z75" s="251"/>
      <c r="AA75" s="250"/>
      <c r="AB75" s="250"/>
      <c r="AC75" s="250"/>
      <c r="AD75" s="252"/>
      <c r="AE75" s="251"/>
      <c r="AF75" s="250"/>
      <c r="AG75" s="250"/>
      <c r="AH75" s="250"/>
      <c r="AI75" s="252"/>
      <c r="AJ75" s="251"/>
      <c r="AK75" s="250"/>
      <c r="AL75" s="250"/>
      <c r="AM75" s="250"/>
      <c r="AN75" s="252"/>
      <c r="AO75" s="251"/>
      <c r="AP75" s="250"/>
      <c r="AQ75" s="250"/>
      <c r="AR75" s="250"/>
      <c r="AS75" s="252"/>
      <c r="AT75" s="251"/>
      <c r="AU75" s="247"/>
      <c r="AV75" s="254"/>
      <c r="AW75" s="133"/>
      <c r="AX75" s="179"/>
    </row>
    <row r="76" spans="2:50" s="123" customFormat="1" ht="14.25" thickBot="1" thickTop="1">
      <c r="B76" s="193"/>
      <c r="C76" s="178"/>
      <c r="D76" s="176" t="s">
        <v>127</v>
      </c>
      <c r="E76" s="54">
        <f>SUM(G76,H76,I76,L76,M76,N76,Q76,R76,S76,V76,W76,X76)</f>
        <v>103</v>
      </c>
      <c r="F76" s="219"/>
      <c r="G76" s="239">
        <f>SUM(G12:G70)</f>
        <v>16</v>
      </c>
      <c r="H76" s="116">
        <f>SUM(H12:H70)</f>
        <v>4</v>
      </c>
      <c r="I76" s="116">
        <f>SUM(I12:I70)</f>
        <v>6</v>
      </c>
      <c r="J76" s="116"/>
      <c r="K76" s="116"/>
      <c r="L76" s="239">
        <f>SUM(L12:L70)</f>
        <v>18</v>
      </c>
      <c r="M76" s="116">
        <f>SUM(M12:M70)</f>
        <v>3</v>
      </c>
      <c r="N76" s="116">
        <f>SUM(N12:N70)</f>
        <v>6</v>
      </c>
      <c r="O76" s="116"/>
      <c r="P76" s="116"/>
      <c r="Q76" s="239">
        <f>SUM(Q12:Q70)</f>
        <v>15</v>
      </c>
      <c r="R76" s="116">
        <f>SUM(R12:R70)</f>
        <v>4</v>
      </c>
      <c r="S76" s="116">
        <f>SUM(S12:S70)</f>
        <v>6</v>
      </c>
      <c r="T76" s="116"/>
      <c r="U76" s="116"/>
      <c r="V76" s="239">
        <f>SUM(V12:V70)-V17</f>
        <v>16</v>
      </c>
      <c r="W76" s="116">
        <f>SUM(W12:W70)-W17</f>
        <v>7</v>
      </c>
      <c r="X76" s="116">
        <f>SUM(X12:X70)-X17</f>
        <v>2</v>
      </c>
      <c r="Y76" s="116"/>
      <c r="Z76" s="117"/>
      <c r="AA76" s="118"/>
      <c r="AB76" s="118"/>
      <c r="AC76" s="118"/>
      <c r="AD76" s="119"/>
      <c r="AE76" s="120"/>
      <c r="AF76" s="121"/>
      <c r="AG76" s="118"/>
      <c r="AH76" s="118"/>
      <c r="AI76" s="119"/>
      <c r="AJ76" s="120"/>
      <c r="AK76" s="118"/>
      <c r="AL76" s="118"/>
      <c r="AM76" s="118"/>
      <c r="AN76" s="119"/>
      <c r="AO76" s="120"/>
      <c r="AP76" s="121"/>
      <c r="AQ76" s="118"/>
      <c r="AR76" s="118"/>
      <c r="AS76" s="119"/>
      <c r="AT76" s="120"/>
      <c r="AU76" s="122"/>
      <c r="AV76" s="226"/>
      <c r="AW76" s="133"/>
      <c r="AX76" s="179"/>
    </row>
    <row r="77" spans="2:50" s="10" customFormat="1" ht="13.5" thickBot="1">
      <c r="B77" s="227"/>
      <c r="C77" s="228"/>
      <c r="D77" s="175" t="s">
        <v>128</v>
      </c>
      <c r="E77" s="143"/>
      <c r="F77" s="87">
        <f>SUM(K77,P77,U77,Z77,AE77,AJ77,AO77,AT75)</f>
        <v>120</v>
      </c>
      <c r="G77" s="146"/>
      <c r="H77" s="144"/>
      <c r="I77" s="144"/>
      <c r="J77" s="144"/>
      <c r="K77" s="144">
        <f>SUM(K12:K75)</f>
        <v>31</v>
      </c>
      <c r="L77" s="146"/>
      <c r="M77" s="144"/>
      <c r="N77" s="144"/>
      <c r="O77" s="144"/>
      <c r="P77" s="144">
        <f>SUM(P12:P75)</f>
        <v>32</v>
      </c>
      <c r="Q77" s="146"/>
      <c r="R77" s="144"/>
      <c r="S77" s="144"/>
      <c r="T77" s="144"/>
      <c r="U77" s="144">
        <f>SUM(U12:U75)</f>
        <v>29</v>
      </c>
      <c r="V77" s="146"/>
      <c r="W77" s="144"/>
      <c r="X77" s="144"/>
      <c r="Y77" s="144"/>
      <c r="Z77" s="145">
        <f>SUM(Z12:Z75)-Z17</f>
        <v>28</v>
      </c>
      <c r="AA77" s="76"/>
      <c r="AB77" s="76"/>
      <c r="AC77" s="76"/>
      <c r="AD77" s="77"/>
      <c r="AE77" s="78"/>
      <c r="AF77" s="79"/>
      <c r="AG77" s="76"/>
      <c r="AH77" s="76"/>
      <c r="AI77" s="77"/>
      <c r="AJ77" s="78"/>
      <c r="AK77" s="76"/>
      <c r="AL77" s="76"/>
      <c r="AM77" s="76"/>
      <c r="AN77" s="77"/>
      <c r="AO77" s="78"/>
      <c r="AP77" s="79"/>
      <c r="AQ77" s="76"/>
      <c r="AR77" s="76"/>
      <c r="AS77" s="77"/>
      <c r="AT77" s="78"/>
      <c r="AU77" s="156"/>
      <c r="AV77" s="229">
        <f>SUM(AV10:AV76)</f>
        <v>56</v>
      </c>
      <c r="AW77" s="139"/>
      <c r="AX77" s="181"/>
    </row>
    <row r="78" spans="2:50" s="10" customFormat="1" ht="8.25" customHeight="1">
      <c r="B78" s="227"/>
      <c r="C78" s="173"/>
      <c r="D78" s="230"/>
      <c r="E78" s="68"/>
      <c r="F78" s="266">
        <f>F18+F24+F36+F49+F59+F71</f>
        <v>120</v>
      </c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159"/>
      <c r="AF78" s="68"/>
      <c r="AG78" s="68"/>
      <c r="AH78" s="68"/>
      <c r="AI78" s="68"/>
      <c r="AJ78" s="159"/>
      <c r="AK78" s="68"/>
      <c r="AL78" s="68"/>
      <c r="AM78" s="68"/>
      <c r="AN78" s="68"/>
      <c r="AO78" s="159"/>
      <c r="AP78" s="68"/>
      <c r="AQ78" s="68"/>
      <c r="AR78" s="68"/>
      <c r="AS78" s="68"/>
      <c r="AT78" s="159"/>
      <c r="AU78" s="68"/>
      <c r="AV78" s="231"/>
      <c r="AW78" s="174"/>
      <c r="AX78" s="182"/>
    </row>
    <row r="79" spans="4:49" ht="12.75" customHeight="1">
      <c r="D79" s="124" t="s">
        <v>78</v>
      </c>
      <c r="E79" s="271">
        <f>G76+L76+Q76+V76</f>
        <v>65</v>
      </c>
      <c r="F79" s="281">
        <f>E79*15</f>
        <v>975</v>
      </c>
      <c r="G79" s="281"/>
      <c r="H79" s="1" t="s">
        <v>7</v>
      </c>
      <c r="R79" s="282" t="s">
        <v>164</v>
      </c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4"/>
    </row>
    <row r="80" spans="4:49" ht="12" customHeight="1">
      <c r="D80" s="124" t="s">
        <v>79</v>
      </c>
      <c r="E80" s="271">
        <f>E81+E82</f>
        <v>38</v>
      </c>
      <c r="F80" s="281">
        <f>E80*15+400</f>
        <v>970</v>
      </c>
      <c r="G80" s="281"/>
      <c r="H80" s="1" t="s">
        <v>165</v>
      </c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4"/>
    </row>
    <row r="81" spans="4:50" ht="12.75">
      <c r="D81" s="272" t="s">
        <v>80</v>
      </c>
      <c r="E81" s="271">
        <f>H76+M76+R76+W76</f>
        <v>18</v>
      </c>
      <c r="F81" s="290"/>
      <c r="G81" s="290"/>
      <c r="H81" s="291"/>
      <c r="I81" s="291"/>
      <c r="L81" s="292"/>
      <c r="M81" s="292"/>
      <c r="R81" s="293" t="s">
        <v>129</v>
      </c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33"/>
      <c r="AX81" s="238">
        <v>40466</v>
      </c>
    </row>
    <row r="82" spans="4:49" ht="12.75">
      <c r="D82" s="272" t="s">
        <v>81</v>
      </c>
      <c r="E82" s="271">
        <f>I76+N76+S76+X76</f>
        <v>20</v>
      </c>
      <c r="F82" s="291"/>
      <c r="G82" s="291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33"/>
    </row>
    <row r="83" spans="4:50" ht="32.25" customHeight="1">
      <c r="D83" s="278" t="s">
        <v>159</v>
      </c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294"/>
      <c r="AT83" s="294"/>
      <c r="AU83" s="294"/>
      <c r="AV83" s="294"/>
      <c r="AW83" s="294"/>
      <c r="AX83" s="237" t="s">
        <v>156</v>
      </c>
    </row>
    <row r="84" spans="4:49" ht="45" customHeight="1"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</row>
    <row r="85" ht="16.5" customHeight="1"/>
  </sheetData>
  <sheetProtection/>
  <mergeCells count="31">
    <mergeCell ref="C8:C9"/>
    <mergeCell ref="AX10:AX36"/>
    <mergeCell ref="N4:AX4"/>
    <mergeCell ref="AV13:AV14"/>
    <mergeCell ref="AW13:AW14"/>
    <mergeCell ref="AV31:AV32"/>
    <mergeCell ref="AW31:AW32"/>
    <mergeCell ref="AW28:AW30"/>
    <mergeCell ref="AV28:AV30"/>
    <mergeCell ref="AV33:AV34"/>
    <mergeCell ref="R81:AV82"/>
    <mergeCell ref="R83:AW83"/>
    <mergeCell ref="B7:B9"/>
    <mergeCell ref="C1:AW1"/>
    <mergeCell ref="C7:AW7"/>
    <mergeCell ref="G8:AT8"/>
    <mergeCell ref="AU8:AU9"/>
    <mergeCell ref="AV8:AV9"/>
    <mergeCell ref="AW8:AW9"/>
    <mergeCell ref="D8:D9"/>
    <mergeCell ref="D83:P83"/>
    <mergeCell ref="F81:G81"/>
    <mergeCell ref="H81:I81"/>
    <mergeCell ref="L81:M81"/>
    <mergeCell ref="F82:G82"/>
    <mergeCell ref="AW33:AW34"/>
    <mergeCell ref="F79:G79"/>
    <mergeCell ref="F80:G80"/>
    <mergeCell ref="R79:AW80"/>
    <mergeCell ref="AV52:AV57"/>
    <mergeCell ref="AW52:AW57"/>
  </mergeCells>
  <printOptions/>
  <pageMargins left="0.3937007874015748" right="0.3937007874015748" top="0.7480314960629921" bottom="0.5118110236220472" header="0.31496062992125984" footer="0.5118110236220472"/>
  <pageSetup horizontalDpi="300" verticalDpi="300" orientation="landscape" paperSize="9" scale="86" r:id="rId1"/>
  <headerFooter alignWithMargins="0">
    <oddFooter>&amp;L&amp;P/2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V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2010-10-17T17:30:21Z</cp:lastPrinted>
  <dcterms:created xsi:type="dcterms:W3CDTF">2001-09-27T10:36:13Z</dcterms:created>
  <dcterms:modified xsi:type="dcterms:W3CDTF">2012-05-10T13:47:50Z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fsz tanterv</vt:lpwstr>
  </property>
  <property fmtid="{D5CDD505-2E9C-101B-9397-08002B2CF9AE}" pid="3" name="_AuthorEmail">
    <vt:lpwstr>borossay.bela@bgk.bmf.hu</vt:lpwstr>
  </property>
  <property fmtid="{D5CDD505-2E9C-101B-9397-08002B2CF9AE}" pid="4" name="_AuthorEmailDisplayName">
    <vt:lpwstr>Borossay Béla</vt:lpwstr>
  </property>
  <property fmtid="{D5CDD505-2E9C-101B-9397-08002B2CF9AE}" pid="5" name="_AdHocReviewCycleID">
    <vt:i4>-979052493</vt:i4>
  </property>
  <property fmtid="{D5CDD505-2E9C-101B-9397-08002B2CF9AE}" pid="6" name="_ReviewingToolsShownOnce">
    <vt:lpwstr/>
  </property>
</Properties>
</file>