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010" windowWidth="15480" windowHeight="9480" activeTab="0"/>
  </bookViews>
  <sheets>
    <sheet name="Gépész_BSc_német tanterv" sheetId="1" r:id="rId1"/>
  </sheets>
  <definedNames/>
  <calcPr fullCalcOnLoad="1"/>
</workbook>
</file>

<file path=xl/sharedStrings.xml><?xml version="1.0" encoding="utf-8"?>
<sst xmlns="http://schemas.openxmlformats.org/spreadsheetml/2006/main" count="1161" uniqueCount="528">
  <si>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</si>
  <si>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</si>
  <si>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</si>
  <si>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</si>
  <si>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</si>
  <si>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</si>
  <si>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</si>
  <si>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</si>
  <si>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</si>
  <si>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</si>
  <si>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</si>
  <si>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</si>
  <si>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</si>
  <si>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</si>
  <si>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</si>
  <si>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</si>
  <si>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</si>
  <si>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</si>
  <si>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</si>
  <si>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</si>
  <si>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</si>
  <si>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</si>
  <si>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</si>
  <si>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</si>
  <si>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</si>
  <si>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</si>
  <si>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</si>
  <si>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</si>
  <si>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</si>
  <si>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</si>
  <si>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</si>
  <si>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</si>
  <si>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</si>
  <si>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</si>
  <si>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</si>
  <si>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</si>
  <si>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</si>
  <si>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</si>
  <si>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</si>
  <si>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</si>
  <si>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43.</t>
  </si>
  <si>
    <t>44.</t>
  </si>
  <si>
    <t>45.</t>
  </si>
  <si>
    <t>46.</t>
  </si>
  <si>
    <t>47.</t>
  </si>
  <si>
    <t>48.</t>
  </si>
  <si>
    <t>49.</t>
  </si>
  <si>
    <t>50.</t>
  </si>
  <si>
    <t>Szakdolgozat</t>
  </si>
  <si>
    <t>Szigorlat (s)</t>
  </si>
  <si>
    <t>Vizsga (v)</t>
  </si>
  <si>
    <t>Testnevelés I.</t>
  </si>
  <si>
    <t>e</t>
  </si>
  <si>
    <t>Testnevelés II.</t>
  </si>
  <si>
    <t>Kötelezően választható</t>
  </si>
  <si>
    <t>kredit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</si>
  <si>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</si>
  <si>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</si>
  <si>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</si>
  <si>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</si>
  <si>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</si>
  <si>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</si>
  <si>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Menedzsment</t>
  </si>
  <si>
    <t>Minőségbiztosítás</t>
  </si>
  <si>
    <t>CAD technika</t>
  </si>
  <si>
    <t>Irányítástechnika</t>
  </si>
  <si>
    <t>Forgácsolástechnológia alapjai</t>
  </si>
  <si>
    <t>Logisztikai alapismeretek</t>
  </si>
  <si>
    <t>Biztonságtechn. ergonómia</t>
  </si>
  <si>
    <t>Szakirányú integrált gyakorlat</t>
  </si>
  <si>
    <t>Elfogadás (e)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</si>
  <si>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</si>
  <si>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</si>
  <si>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</si>
  <si>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</si>
  <si>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</si>
  <si>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Összes óraszám              heti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</si>
  <si>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</si>
  <si>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</si>
  <si>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</si>
  <si>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</si>
  <si>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</si>
  <si>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</si>
  <si>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</si>
  <si>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Vállalkozás-gazdaságtan II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</si>
  <si>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</si>
  <si>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</si>
  <si>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</si>
  <si>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</si>
  <si>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</si>
  <si>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</si>
  <si>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</si>
  <si>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Alakítástechnológia és gépei I</t>
  </si>
  <si>
    <t>Alakítástechnológia és gépei II</t>
  </si>
  <si>
    <t>Forg.techn.szám.gépes terv I</t>
  </si>
  <si>
    <t>Forg.techn.szám.gépes terv II</t>
  </si>
  <si>
    <t>Géprajz, gépelemek, gépsz.I</t>
  </si>
  <si>
    <t>Géprajz, gépelemek, gépsz.II</t>
  </si>
  <si>
    <t>Géprajz, gépelemek, gépsz.III</t>
  </si>
  <si>
    <t xml:space="preserve">Hő-és áramllástech. gépek II </t>
  </si>
  <si>
    <t>Hő-és áramlástechn. gépek I</t>
  </si>
  <si>
    <t>Energiagazd. és körny.védelem</t>
  </si>
  <si>
    <t>Kieg. tantárgyak nélkül</t>
  </si>
  <si>
    <t>Gépészmérnöki szak BSc tanterve</t>
  </si>
  <si>
    <t xml:space="preserve">Záróvizsga tárgyak: </t>
  </si>
  <si>
    <t>Alakítástechnológia és gépei</t>
  </si>
  <si>
    <t>Forgácsolástechnológia számítógépes tervezése</t>
  </si>
  <si>
    <t>Kötelezően választható tantárgyak választéka</t>
  </si>
  <si>
    <t>Szakirány</t>
  </si>
  <si>
    <t>Gépműhely gyakorlat I*</t>
  </si>
  <si>
    <t>Gépműhely gyakorlat II*</t>
  </si>
  <si>
    <t>* nem szakirányú középiskolában végzettek számára kötelező</t>
  </si>
  <si>
    <t>Gyártóberendezések és rendszerek</t>
  </si>
  <si>
    <t>Mathematik I</t>
  </si>
  <si>
    <t>Mathematik II</t>
  </si>
  <si>
    <t>Ingenieurphysik</t>
  </si>
  <si>
    <t>Ingenieurphysik mit Labor</t>
  </si>
  <si>
    <t>Chemie</t>
  </si>
  <si>
    <t>Technische Mechanik I</t>
  </si>
  <si>
    <t>Technische Mechanik II</t>
  </si>
  <si>
    <t>Technische Mechanik III</t>
  </si>
  <si>
    <t>Wärme- und Strömungstechnik I.</t>
  </si>
  <si>
    <t>Wärme- und Strömungstechnik II.</t>
  </si>
  <si>
    <t>Allgemeine Maschinenkunde</t>
  </si>
  <si>
    <t>Unternehmen-Wirtschaft I</t>
  </si>
  <si>
    <t>Unternehmen-Wirtschaft II</t>
  </si>
  <si>
    <t>Management</t>
  </si>
  <si>
    <t>Qualitätssicherung</t>
  </si>
  <si>
    <t>Energiewirtschaft und Umwelttechnik</t>
  </si>
  <si>
    <t>Staatsverwaltung und Recht</t>
  </si>
  <si>
    <t>Kommunikation, Maschinenelemente I</t>
  </si>
  <si>
    <t>Kommunikation, Maschinenelemente II</t>
  </si>
  <si>
    <t>Kommunikation, Maschinenelemente III</t>
  </si>
  <si>
    <t>Werkstoffkunde I</t>
  </si>
  <si>
    <t>Werkstoffkunde II</t>
  </si>
  <si>
    <t>Grundlagen der Mechatronik  I</t>
  </si>
  <si>
    <t>Grundlagen der Mechatronik II</t>
  </si>
  <si>
    <t>Steuerungstechnik</t>
  </si>
  <si>
    <t>W.- und Strömungstechnische Maschine I.</t>
  </si>
  <si>
    <t>W.- und Strömungstechnische Maschine II.</t>
  </si>
  <si>
    <t>Grundlagen der Werkstofftechn. I.</t>
  </si>
  <si>
    <t>Grundlagen der Werkstofftechn. II.</t>
  </si>
  <si>
    <t>Grundlagen der Fertigungstechnologie</t>
  </si>
  <si>
    <t>Grundkenntnisse der Logistik</t>
  </si>
  <si>
    <t>Sicherheitstechnik, Ergonomie</t>
  </si>
  <si>
    <t>Körperbildung I.</t>
  </si>
  <si>
    <t>Körperbildung II.</t>
  </si>
  <si>
    <t>Werkstattübungen I*</t>
  </si>
  <si>
    <t>Werkstattübungen II*</t>
  </si>
  <si>
    <t>Schlußprüfung (s)</t>
  </si>
  <si>
    <t>Prüfung (v)</t>
  </si>
  <si>
    <t>Akzeptleistung (e)</t>
  </si>
  <si>
    <t>* obligatorisch für die Studenten, die nicht in Fachmittelschule lernten</t>
  </si>
  <si>
    <t xml:space="preserve">Wahlpflichtfach </t>
  </si>
  <si>
    <t>Intergierte Fachübungen</t>
  </si>
  <si>
    <t>Diplomarbeit</t>
  </si>
  <si>
    <t>Umformtechnik und Maschinen I.</t>
  </si>
  <si>
    <t>Umformtechnik und Maschinen II.</t>
  </si>
  <si>
    <t>CAD-Planung der Werkstofftechnologie</t>
  </si>
  <si>
    <t>Fügetechnik</t>
  </si>
  <si>
    <t>Grundlagen der CAD/CAM System</t>
  </si>
  <si>
    <t>Fertigungtechnik und Werkzeuge</t>
  </si>
  <si>
    <t>Qualitätskontrolle</t>
  </si>
  <si>
    <t>Fertigungsplanung mit CAD-CAM I.</t>
  </si>
  <si>
    <t>Fertigungsplanung mit CAD-CAM II.</t>
  </si>
  <si>
    <t>Természettudományi alapismeretek összesen/Naturwissentschafliche Grundfächer</t>
  </si>
  <si>
    <t>Gazd. és humán ismeretek összesen/Wirtschaftliche und humanistische Grundfächer</t>
  </si>
  <si>
    <t xml:space="preserve">Szakmai törzsanyag összesen/Fachliche Grundfäche insgesamt </t>
  </si>
  <si>
    <t>Kiegészítő tárgyak/Zusatzfäche</t>
  </si>
  <si>
    <t>Szabadon választható tárgyak/Wahlfreifäche</t>
  </si>
  <si>
    <t>Differenciált szakmai ismeretek/Vertiefungsfäche</t>
  </si>
  <si>
    <t>Mindösszesen alap+szakirány/Insgesamt Grund- und  Vertiefungsfäche</t>
  </si>
  <si>
    <t>Gesamtstunde pro Woche:</t>
  </si>
  <si>
    <t>Ohne Zusatzfäche:</t>
  </si>
  <si>
    <t>Nr.</t>
  </si>
  <si>
    <t>Code</t>
  </si>
  <si>
    <t>Fäche</t>
  </si>
  <si>
    <t>Std./Wo.</t>
  </si>
  <si>
    <t>Credit</t>
  </si>
  <si>
    <t>Semester</t>
  </si>
  <si>
    <t>Vorstudien</t>
  </si>
  <si>
    <t>v.</t>
  </si>
  <si>
    <t>ü.</t>
  </si>
  <si>
    <t>l.</t>
  </si>
  <si>
    <t>L.</t>
  </si>
  <si>
    <t>Cr.</t>
  </si>
  <si>
    <t>Lehrplan BSC Studiengang Maschinbau</t>
  </si>
  <si>
    <t>Vollzeitausbildung</t>
  </si>
  <si>
    <t>mit Semesterwochenstunde (v,ü,l), mit Leistungen (L) und Creditpunkte (Cr)</t>
  </si>
  <si>
    <t xml:space="preserve">           Lehrplanzusätze:</t>
  </si>
  <si>
    <t>Fäche der Schlußprüfungen:</t>
  </si>
  <si>
    <t>Umformtechnik und Maschine</t>
  </si>
  <si>
    <t>Fertigungsplanung mit CAD-CAM</t>
  </si>
  <si>
    <t>Grundlagen der CAD-CAM System</t>
  </si>
  <si>
    <t>Liste aus Wahlpflichtfächer:</t>
  </si>
  <si>
    <t>Fachrichtung</t>
  </si>
  <si>
    <t>Elők/Vorst</t>
  </si>
  <si>
    <t>Összesen TT, gazd+hum+szakmai törzs+szabadon választhható/Instgesamt ohne Zusatzfäche</t>
  </si>
  <si>
    <t xml:space="preserve">Összesen TT, gazd+hum+szakmai törzs+kieg tárgyak+szabadon választható/Instgesamt </t>
  </si>
  <si>
    <t>Képzés/Total</t>
  </si>
  <si>
    <t>Összesen</t>
  </si>
  <si>
    <t>Heti óraszám</t>
  </si>
  <si>
    <t>Féléves óraszám</t>
  </si>
  <si>
    <t>Német nyelv I</t>
  </si>
  <si>
    <t>Német nyelv III</t>
  </si>
  <si>
    <t>Német nyelv II</t>
  </si>
  <si>
    <t>Kieg tantárgyak nélküli óraszámhoz viszonyítva, %</t>
  </si>
  <si>
    <t>Német kiegészítő tantárgyak</t>
  </si>
  <si>
    <t xml:space="preserve">Németül oktatott szakmai tárgyakkal együtt </t>
  </si>
  <si>
    <t>Németül oktatott tantárgyak aránya az összes óraszámban, %</t>
  </si>
  <si>
    <t>2  Sign</t>
  </si>
  <si>
    <t>Jogi ismeretek</t>
  </si>
  <si>
    <t>Informatika I.</t>
  </si>
  <si>
    <t>Informatika II.</t>
  </si>
  <si>
    <t>Informatika labor</t>
  </si>
  <si>
    <t>Gyártóberend. és rendszerek I.</t>
  </si>
  <si>
    <t>Gyártóberend. és rendszerek II.</t>
  </si>
  <si>
    <t>Informatik I</t>
  </si>
  <si>
    <t>Informatik II</t>
  </si>
  <si>
    <t>Informatik mit Labor</t>
  </si>
  <si>
    <t>Fertigungssysteme und -Anlagen I.</t>
  </si>
  <si>
    <t>Fertigungssysteme und -Anlagen II.</t>
  </si>
  <si>
    <t>4 aktiv Semester</t>
  </si>
  <si>
    <t>140 Cr</t>
  </si>
  <si>
    <t>** parallel</t>
  </si>
  <si>
    <t>CAD-CAM-CNC szakirány</t>
  </si>
  <si>
    <t xml:space="preserve">Fachrichtung CAD-CAM-CNC </t>
  </si>
  <si>
    <t>dékán</t>
  </si>
  <si>
    <t>Óbudai Egyetem</t>
  </si>
  <si>
    <t>Évközi jegy (é)</t>
  </si>
  <si>
    <t>é</t>
  </si>
  <si>
    <t>a</t>
  </si>
  <si>
    <t>Német nyelvi képzés</t>
  </si>
  <si>
    <t>Dr. Horváth Sándor</t>
  </si>
  <si>
    <t>Deutsche Sprache I</t>
  </si>
  <si>
    <t>Deutsche Sprache II</t>
  </si>
  <si>
    <t>Deutsche Sprache III</t>
  </si>
  <si>
    <t>Deutsche Fachsprache I</t>
  </si>
  <si>
    <t>Deutsche Fachsprache II</t>
  </si>
  <si>
    <t>Deutsche Fachsprache III</t>
  </si>
  <si>
    <t>Mintatanterv (Musterlehrplan)</t>
  </si>
  <si>
    <t xml:space="preserve"> </t>
  </si>
  <si>
    <t>Fach 1 LHT relevanter Inhalt</t>
  </si>
  <si>
    <t>Fach 2 LHT relevanter Inhalt/kann deutsch</t>
  </si>
  <si>
    <t>Fach 3 LHT relevanter Inhalt/kann deutsch</t>
  </si>
  <si>
    <t>Szabadon választható I.</t>
  </si>
  <si>
    <t>Szabadon választható II.</t>
  </si>
  <si>
    <t>Szabadon választható III.</t>
  </si>
  <si>
    <t>Nappali munkarend</t>
  </si>
  <si>
    <t>Szakmai német nyelv I</t>
  </si>
  <si>
    <t>Szakmai német nyelv II</t>
  </si>
  <si>
    <t>Szakmai német nyelv III</t>
  </si>
  <si>
    <t>Universität Óbuda</t>
  </si>
  <si>
    <t>Ingenieurfakultät für Maschinenbau und Sicherheitstechnik "Donát BÁNKI"</t>
  </si>
  <si>
    <t>CAD-CAM-CNC</t>
  </si>
  <si>
    <t>Fachrichtung CAD-CAM-CNC</t>
  </si>
  <si>
    <t>Zwischennote (é)</t>
  </si>
  <si>
    <t>Az OE BGK által németül oktatott tárgyak listája</t>
  </si>
  <si>
    <t>képzéskód, szakkód: BBNCGN, BBNCGN</t>
  </si>
  <si>
    <t>szakiránykód: BBNCGNCC</t>
  </si>
  <si>
    <t>8  Sign</t>
  </si>
  <si>
    <t>Meßtechnik I.</t>
  </si>
  <si>
    <t>Meßtechnik II.</t>
  </si>
  <si>
    <t>Méréstechnika I.</t>
  </si>
  <si>
    <t>Méréstechnika II.</t>
  </si>
  <si>
    <t>Bánki Donát Gépész és Biztonságtechnikai Mérnöki Kar</t>
  </si>
  <si>
    <t>Forgácsoláskutatás</t>
  </si>
  <si>
    <t>Műanyagalakító szerszámok tervezése</t>
  </si>
  <si>
    <t>Virtuális technikák</t>
  </si>
  <si>
    <t>32</t>
  </si>
  <si>
    <t>33</t>
  </si>
  <si>
    <t>31</t>
  </si>
  <si>
    <t>34</t>
  </si>
  <si>
    <t>35</t>
  </si>
  <si>
    <t>36</t>
  </si>
  <si>
    <t>37</t>
  </si>
  <si>
    <t>38</t>
  </si>
  <si>
    <t>39</t>
  </si>
  <si>
    <t>120 kr.</t>
  </si>
  <si>
    <t>8 sign.</t>
  </si>
  <si>
    <t>54  sign</t>
  </si>
  <si>
    <t>55 párh.</t>
  </si>
  <si>
    <t>63 sign.</t>
  </si>
  <si>
    <t>25 sign.</t>
  </si>
  <si>
    <t>BAGCT15NND</t>
  </si>
  <si>
    <t>CAD technik</t>
  </si>
  <si>
    <t xml:space="preserve">Érvényes 2014. szeptember 01-től </t>
  </si>
  <si>
    <t>BAGAT15NND</t>
  </si>
  <si>
    <t>BAGAT26NND</t>
  </si>
  <si>
    <t>BAGAS16NND</t>
  </si>
  <si>
    <t>BAGCA15NND</t>
  </si>
  <si>
    <t>BAGFT14NND</t>
  </si>
  <si>
    <t>BAGGM15NND</t>
  </si>
  <si>
    <t>BAGFS15NND</t>
  </si>
  <si>
    <t>BAGFS26NND</t>
  </si>
  <si>
    <t>BAGGR15NND</t>
  </si>
  <si>
    <t>BAGGR26NND</t>
  </si>
  <si>
    <t>BAGGY17NND</t>
  </si>
  <si>
    <t>BAGSD1CNND</t>
  </si>
  <si>
    <t>Makroökonómia</t>
  </si>
  <si>
    <t>Mikroökonómia</t>
  </si>
  <si>
    <t>Mikroökonomie</t>
  </si>
  <si>
    <t>Makroökonomie</t>
  </si>
  <si>
    <t>A zárójeles tárgykódok kizárólag kreditátviteli kérelemhez használhatók !!!</t>
  </si>
  <si>
    <t>„kötelezően választható”</t>
  </si>
  <si>
    <t>„szabadon választható”</t>
  </si>
  <si>
    <t>BAGGIV4NND</t>
  </si>
  <si>
    <t>BAGMTV5NND</t>
  </si>
  <si>
    <t>BAGVTV6NND</t>
  </si>
  <si>
    <t>teljesítendő: 3 kredit</t>
  </si>
  <si>
    <t>mintatanterv-kód: BBNCGNXXN0S14 (Σ146 krd)</t>
  </si>
  <si>
    <t>tárgycsoportkód: BBNCGNXXN0S14SV</t>
  </si>
  <si>
    <t>mintatanterv-kód: BBNCGNCCN0S14 (Σ64 krd)</t>
  </si>
  <si>
    <t>tárgycsoportkód: BBNCGNCCN0S14KV</t>
  </si>
  <si>
    <t>teljesítendő: 10 kredit</t>
  </si>
  <si>
    <t>BGBFG1DNND</t>
  </si>
  <si>
    <t>BGBMF1DNND</t>
  </si>
  <si>
    <t>BGBME2DNND</t>
  </si>
  <si>
    <t>BGRHO2DNND</t>
  </si>
  <si>
    <t>BGRGT1DNND</t>
  </si>
  <si>
    <t>GGTKG1DNND</t>
  </si>
  <si>
    <t>GGTKG2DNND</t>
  </si>
  <si>
    <t>BAGAT1DNND</t>
  </si>
  <si>
    <t>BAGAT2DNND</t>
  </si>
  <si>
    <t>BGRME1DNND</t>
  </si>
  <si>
    <t>BGRIR1DNND</t>
  </si>
  <si>
    <t>BAGAN1DNND</t>
  </si>
  <si>
    <t>BAGAN2DNND</t>
  </si>
  <si>
    <t>BAGAN3DNND</t>
  </si>
  <si>
    <t>BAGSN1DNND</t>
  </si>
  <si>
    <t>BAGSN2DNND</t>
  </si>
  <si>
    <t>BAGSN3DNND</t>
  </si>
  <si>
    <t>BGRMA1GNND</t>
  </si>
  <si>
    <t>BGRMA2GNND</t>
  </si>
  <si>
    <t>BGBKE11NND</t>
  </si>
  <si>
    <t>BGBME33NND</t>
  </si>
  <si>
    <t>BGRHO13NND</t>
  </si>
  <si>
    <t>BAGMB15NND</t>
  </si>
  <si>
    <t>BGBEK16NND</t>
  </si>
  <si>
    <t>BGBAJ15NND</t>
  </si>
  <si>
    <t>BGRIA1GNND</t>
  </si>
  <si>
    <t>BGRIA2GNND</t>
  </si>
  <si>
    <t>BGRIALGNND</t>
  </si>
  <si>
    <t>BGRME24NND</t>
  </si>
  <si>
    <t>BAGMH14NND</t>
  </si>
  <si>
    <t>BGRMV14NND</t>
  </si>
  <si>
    <t>BGRHA15NND</t>
  </si>
  <si>
    <t>BGRHA26NND</t>
  </si>
  <si>
    <t>BAGAN12NND</t>
  </si>
  <si>
    <t>BAGAN23NND</t>
  </si>
  <si>
    <t>BAGFA13NND</t>
  </si>
  <si>
    <t>BGRLG17NND</t>
  </si>
  <si>
    <t>BGBBE17NND</t>
  </si>
  <si>
    <t>BAGGG12NND</t>
  </si>
  <si>
    <t>BAGGG23NND</t>
  </si>
  <si>
    <t>GSVVG1G2ND</t>
  </si>
  <si>
    <t>GSVVG2G3ND</t>
  </si>
  <si>
    <t>GVMME1G6ND</t>
  </si>
  <si>
    <t>(BTOSVN1NND)</t>
  </si>
  <si>
    <t>(BTOSVN2NND)</t>
  </si>
  <si>
    <t>(BTOSVN3NND)</t>
  </si>
  <si>
    <t>BAGKT1DNND</t>
  </si>
  <si>
    <t>BGBME1DNND</t>
  </si>
  <si>
    <t>(BTOKV1DNND)</t>
  </si>
  <si>
    <t>BGBGE3DNND</t>
  </si>
  <si>
    <t>BGBGE12NND</t>
  </si>
  <si>
    <t>BGBGE23NND</t>
  </si>
  <si>
    <t>7</t>
  </si>
  <si>
    <t>Fizika feladatok megoldása</t>
  </si>
  <si>
    <t>0</t>
  </si>
  <si>
    <t>2</t>
  </si>
  <si>
    <t>1</t>
  </si>
  <si>
    <t>"é</t>
  </si>
  <si>
    <t>3</t>
  </si>
  <si>
    <t>BGK-MEI</t>
  </si>
  <si>
    <t>BGK-GBI</t>
  </si>
  <si>
    <t>KGK-GTI</t>
  </si>
  <si>
    <t>KGK-SZVI</t>
  </si>
  <si>
    <t>KGK-VI</t>
  </si>
  <si>
    <t>AGI-GGYT</t>
  </si>
  <si>
    <t>AGI-AAT</t>
  </si>
  <si>
    <t>KGK-TSI</t>
  </si>
  <si>
    <t>BAGGF16NND</t>
  </si>
  <si>
    <t>BAGKM16NND</t>
  </si>
  <si>
    <t>Gyártási folyamatok minőségtechnikái</t>
  </si>
  <si>
    <t>Koordináta méréstechnika alapjai</t>
  </si>
  <si>
    <t>BGBME17NNC</t>
  </si>
  <si>
    <t>Mérnöki etika</t>
  </si>
  <si>
    <t>BAGTT16NNC</t>
  </si>
  <si>
    <t>Technológiai tervezés automatizálása</t>
  </si>
  <si>
    <t>Termelésirányítás a gépiparban</t>
  </si>
  <si>
    <t>42.</t>
  </si>
  <si>
    <t>Allgemeine Englisch</t>
  </si>
  <si>
    <t>BAGANYKONC</t>
  </si>
  <si>
    <t>BAGANYKENC</t>
  </si>
  <si>
    <t>Angol nyelv általános középhaladó</t>
  </si>
  <si>
    <t>BGBFF12NNC</t>
  </si>
  <si>
    <t>BAGKT16NNC</t>
  </si>
  <si>
    <t>Különleges technológiák</t>
  </si>
  <si>
    <t>BAGGT15NNC</t>
  </si>
  <si>
    <t>BAGMI15NNC</t>
  </si>
  <si>
    <t>Minőségügyi alapismeretek</t>
  </si>
  <si>
    <t>BAGMS16NNC</t>
  </si>
  <si>
    <t>Minőségszabályozás a gépiparban</t>
  </si>
  <si>
    <t>BGRMG1VNNC</t>
  </si>
  <si>
    <t>Munkavédelem a gépiparban</t>
  </si>
  <si>
    <t>Korszerű felületnemesítő eljárások</t>
  </si>
  <si>
    <t>BAGKF1VNNC</t>
  </si>
  <si>
    <t>középhaladó szintfelmérő</t>
  </si>
  <si>
    <t>BGRBAV4NNC</t>
  </si>
  <si>
    <t>Biztonságos anyagmozgatás</t>
  </si>
  <si>
    <t>4</t>
  </si>
  <si>
    <t>Angol nyelv kezdő (alapszint)</t>
  </si>
  <si>
    <t>BGBAEBBNNC</t>
  </si>
  <si>
    <t>Alapfokú elméleti borismeret és borkultúra</t>
  </si>
  <si>
    <t>BGRMAFVNNC</t>
  </si>
  <si>
    <t>Matematikai feladatok megoldása</t>
  </si>
  <si>
    <t>nem lehet semmilyen korábbi mat. aláírás vagy jegy</t>
  </si>
  <si>
    <t>BGBAV20NNC</t>
  </si>
  <si>
    <t>Aviatika II.</t>
  </si>
  <si>
    <t>BAGHG1VNNC</t>
  </si>
  <si>
    <t>Hegesztés gépesítése és automatizálása</t>
  </si>
  <si>
    <t>Gyártócella információ áramlása</t>
  </si>
  <si>
    <t>BAGGC16NNC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</si>
  <si>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</si>
  <si>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</si>
  <si>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</si>
  <si>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</si>
  <si>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</si>
  <si>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</si>
  <si>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</si>
  <si>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</si>
  <si>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>feltétele: nem lehet B2, C1 nyv., szintfelmérő utólagos tárgylehúzáshoz majd az első órán</t>
  </si>
  <si>
    <t>BAGTM12NNC</t>
  </si>
  <si>
    <t>Tárgyalástechnika műszakiaknak</t>
  </si>
  <si>
    <t>BGBAV10NNC</t>
  </si>
  <si>
    <t>BGBAV30NNC</t>
  </si>
  <si>
    <t>Aviatika I.</t>
  </si>
  <si>
    <t>Aviatika III.</t>
  </si>
  <si>
    <t>BGBAV10NNC Aviatika I. és Bánki Repülőmodellező Szakköri tagság vagy MMSz tagkártyával igazolt repülőmodellező gyakorlat</t>
  </si>
  <si>
    <t>BGBAV20NNC Aviatika II.</t>
  </si>
  <si>
    <t>BGBVMV5NNC</t>
  </si>
  <si>
    <t>Végeselem modellezés</t>
  </si>
  <si>
    <t>BGBBSA2NNC</t>
  </si>
  <si>
    <t>A biztonságszervezés alapjai</t>
  </si>
  <si>
    <t>C++ programozás mérnöki szempontból</t>
  </si>
  <si>
    <t>BGRCP1VNNC</t>
  </si>
  <si>
    <t>BGBAV40NNC</t>
  </si>
  <si>
    <t>Aviatika IV.</t>
  </si>
  <si>
    <t>BGBAV30NNC Aviatika III.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</si>
  <si>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</si>
  <si>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</si>
  <si>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</si>
  <si>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</si>
  <si>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</si>
  <si>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</si>
  <si>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BAGJM15NNC</t>
  </si>
  <si>
    <t>Járműipari hosszméréstechnika</t>
  </si>
  <si>
    <t>Járműépítési projekt I.</t>
  </si>
  <si>
    <t>alkalmassági beszélgetés</t>
  </si>
  <si>
    <t>Járműépítési projekt II.</t>
  </si>
  <si>
    <t>feltétele: nulla angoltudás! (sem nyv. angolból, sem szintfelmérő stb.!)</t>
  </si>
  <si>
    <t>Helikopterek szerkezete</t>
  </si>
  <si>
    <t>BGBRE1VNNC</t>
  </si>
  <si>
    <t>BGRAB1VNNC</t>
  </si>
  <si>
    <t>BGREV1VNNC</t>
  </si>
  <si>
    <t>BGRML1VNNC</t>
  </si>
  <si>
    <t>Rendszerelemzés</t>
  </si>
  <si>
    <t>Műszaki megbízhatóság</t>
  </si>
  <si>
    <t>Adatbázis-programozás alapjai</t>
  </si>
  <si>
    <t>Programozás Excel VBA nyelven</t>
  </si>
  <si>
    <t>Mérnöki számítások Matlab környezetben</t>
  </si>
  <si>
    <t>BGBBK1VNNC</t>
  </si>
  <si>
    <t>Borkóstolás és a borok világa
(angol nyelvű)</t>
  </si>
  <si>
    <t>80 kredit</t>
  </si>
  <si>
    <t>BGBEG31NNC</t>
  </si>
  <si>
    <t>Európai gyökereink</t>
  </si>
  <si>
    <t>Mechanika matematikai módszerei</t>
  </si>
  <si>
    <t>BGBMMMVNNC</t>
  </si>
  <si>
    <t>BGBGT1VNNC</t>
  </si>
  <si>
    <t>Gépipari tömítések</t>
  </si>
  <si>
    <t>BAGVR1VNNC</t>
  </si>
  <si>
    <t>Virtuális robotrendszerek</t>
  </si>
  <si>
    <t>BGBAF1VNNC</t>
  </si>
  <si>
    <t>Felsőfokú műszaki angol</t>
  </si>
  <si>
    <t>6</t>
  </si>
  <si>
    <t>BAGCM1VNNC</t>
  </si>
  <si>
    <t>CNC műhelygyakorlat</t>
  </si>
  <si>
    <t>BAGIR1VNNC</t>
  </si>
  <si>
    <t>Robotok ipari alkalmazása</t>
  </si>
  <si>
    <t>0,5</t>
  </si>
  <si>
    <t>BGBAVBGNNC</t>
  </si>
  <si>
    <t>BGBGT2VNNC</t>
  </si>
  <si>
    <t>Gépipari tömítések II.</t>
  </si>
  <si>
    <t>BGBSU1VNNC</t>
  </si>
  <si>
    <t>Startup menedzsment</t>
  </si>
  <si>
    <t>Alapfokú gyakorlati borismeret és viselkedéskultúra</t>
  </si>
  <si>
    <t>Változásmenedzsment</t>
  </si>
  <si>
    <t>BGBVM1VNNC</t>
  </si>
  <si>
    <t>Automatizált rendszerek tervezése és üzemeltetése</t>
  </si>
  <si>
    <t>BAGARV4NND</t>
  </si>
  <si>
    <t>Különleges anyagok megmunkálása</t>
  </si>
  <si>
    <t>BAGKAV4NND</t>
  </si>
  <si>
    <t>BGBVR1VNND</t>
  </si>
  <si>
    <t>Vitorlázó repülés</t>
  </si>
  <si>
    <t>BGRCH1VNND</t>
  </si>
  <si>
    <t>C# programozás műszaki alkalmazásai</t>
  </si>
  <si>
    <t>5 aktív félév</t>
  </si>
  <si>
    <t>BGRUD1VNND</t>
  </si>
  <si>
    <t>Űrdinamika</t>
  </si>
  <si>
    <t>BGRJP1SNND</t>
  </si>
  <si>
    <t>BGRJP2SNND</t>
  </si>
  <si>
    <t>BGRJP1SNND Járműépítési projekt I. + alk. besz.</t>
  </si>
  <si>
    <t>BGBMESVNND</t>
  </si>
  <si>
    <t>Mechanikai esettanulmányok</t>
  </si>
  <si>
    <t>Forgácsoláselmélet</t>
  </si>
  <si>
    <t>BAGFE1VNND</t>
  </si>
  <si>
    <t>GTSTESTNEV2</t>
  </si>
  <si>
    <t>GTSTESTNEV1</t>
  </si>
  <si>
    <t>teljesítendő: 2 tárgy, 0 kredit</t>
  </si>
  <si>
    <t>„testnevelés”</t>
  </si>
  <si>
    <t>nem GTSTESTNEV</t>
  </si>
  <si>
    <t>GTSTESTNEV</t>
  </si>
  <si>
    <t>Testnevelés</t>
  </si>
  <si>
    <t>tárgycsoportkód: BBNCGNXXN0S14TE</t>
  </si>
  <si>
    <t>Körperbildung</t>
  </si>
  <si>
    <t>BGRMM2VNND</t>
  </si>
  <si>
    <t>BGRHKV2NND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</si>
</sst>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9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 CE"/>
      <family val="0"/>
    </font>
    <font>
      <sz val="9.5"/>
      <color indexed="10"/>
      <name val="Times New Roman"/>
      <family val="1"/>
    </font>
    <font>
      <sz val="9.5"/>
      <color indexed="12"/>
      <name val="Times New Roman"/>
      <family val="1"/>
    </font>
    <font>
      <sz val="9.5"/>
      <name val="Arial Narrow"/>
      <family val="2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color indexed="10"/>
      <name val="Times New Roman"/>
      <family val="1"/>
    </font>
    <font>
      <sz val="9.5"/>
      <color indexed="23"/>
      <name val="Times New Roman"/>
      <family val="1"/>
    </font>
    <font>
      <sz val="9.5"/>
      <color indexed="55"/>
      <name val="Times New Roman"/>
      <family val="1"/>
    </font>
    <font>
      <b/>
      <sz val="9.5"/>
      <color indexed="22"/>
      <name val="Times New Roman"/>
      <family val="1"/>
    </font>
    <font>
      <sz val="9.5"/>
      <color indexed="22"/>
      <name val="Times New Roman"/>
      <family val="1"/>
    </font>
    <font>
      <u val="single"/>
      <sz val="11"/>
      <color indexed="12"/>
      <name val="Calibri"/>
      <family val="2"/>
    </font>
    <font>
      <sz val="10"/>
      <color indexed="23"/>
      <name val="Times New Roman"/>
      <family val="1"/>
    </font>
    <font>
      <sz val="8"/>
      <color indexed="2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medium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>
        <color indexed="10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" borderId="0" applyNumberFormat="0" applyBorder="0" applyAlignment="0" applyProtection="0"/>
    <xf numFmtId="0" fontId="25" fillId="19" borderId="0" applyNumberFormat="0" applyBorder="0" applyAlignment="0" applyProtection="0"/>
    <xf numFmtId="0" fontId="26" fillId="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0" borderId="7" applyNumberFormat="0" applyFont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34" fillId="6" borderId="0" applyNumberFormat="0" applyBorder="0" applyAlignment="0" applyProtection="0"/>
    <xf numFmtId="0" fontId="35" fillId="22" borderId="8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39" fillId="23" borderId="0" applyNumberFormat="0" applyBorder="0" applyAlignment="0" applyProtection="0"/>
    <xf numFmtId="0" fontId="40" fillId="22" borderId="1" applyNumberFormat="0" applyAlignment="0" applyProtection="0"/>
    <xf numFmtId="9" fontId="0" fillId="0" borderId="0" applyFont="0" applyFill="0" applyBorder="0" applyAlignment="0" applyProtection="0"/>
  </cellStyleXfs>
  <cellXfs count="606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9" fillId="22" borderId="15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22" borderId="22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right" vertical="center"/>
    </xf>
    <xf numFmtId="0" fontId="9" fillId="22" borderId="24" xfId="0" applyFont="1" applyFill="1" applyBorder="1" applyAlignment="1">
      <alignment horizontal="right" vertical="center"/>
    </xf>
    <xf numFmtId="0" fontId="9" fillId="22" borderId="25" xfId="0" applyFont="1" applyFill="1" applyBorder="1" applyAlignment="1">
      <alignment horizontal="righ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9" fillId="22" borderId="23" xfId="0" applyFont="1" applyFill="1" applyBorder="1" applyAlignment="1">
      <alignment horizontal="center" vertical="center"/>
    </xf>
    <xf numFmtId="0" fontId="9" fillId="22" borderId="24" xfId="0" applyFont="1" applyFill="1" applyBorder="1" applyAlignment="1">
      <alignment horizontal="center" vertical="center"/>
    </xf>
    <xf numFmtId="0" fontId="9" fillId="22" borderId="38" xfId="0" applyFont="1" applyFill="1" applyBorder="1" applyAlignment="1">
      <alignment horizontal="center" vertical="center"/>
    </xf>
    <xf numFmtId="0" fontId="9" fillId="22" borderId="39" xfId="0" applyFont="1" applyFill="1" applyBorder="1" applyAlignment="1">
      <alignment horizontal="center" vertical="center"/>
    </xf>
    <xf numFmtId="0" fontId="9" fillId="22" borderId="40" xfId="0" applyFont="1" applyFill="1" applyBorder="1" applyAlignment="1">
      <alignment horizontal="center" vertical="center"/>
    </xf>
    <xf numFmtId="0" fontId="9" fillId="22" borderId="2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9" fillId="22" borderId="4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46" xfId="0" applyFont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22" borderId="47" xfId="0" applyFont="1" applyFill="1" applyBorder="1" applyAlignment="1">
      <alignment horizontal="center" vertical="center"/>
    </xf>
    <xf numFmtId="0" fontId="10" fillId="22" borderId="39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7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48" xfId="0" applyFont="1" applyBorder="1" applyAlignment="1">
      <alignment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57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22" borderId="72" xfId="0" applyFont="1" applyFill="1" applyBorder="1" applyAlignment="1">
      <alignment horizontal="center" vertical="center"/>
    </xf>
    <xf numFmtId="0" fontId="9" fillId="22" borderId="71" xfId="0" applyFont="1" applyFill="1" applyBorder="1" applyAlignment="1">
      <alignment horizontal="center" vertical="center"/>
    </xf>
    <xf numFmtId="0" fontId="9" fillId="22" borderId="6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9" fillId="0" borderId="72" xfId="0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0" fontId="9" fillId="0" borderId="72" xfId="0" applyFont="1" applyBorder="1" applyAlignment="1">
      <alignment horizontal="right" vertical="center"/>
    </xf>
    <xf numFmtId="0" fontId="9" fillId="0" borderId="7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78" xfId="0" applyFont="1" applyBorder="1" applyAlignment="1">
      <alignment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vertical="center"/>
    </xf>
    <xf numFmtId="0" fontId="10" fillId="0" borderId="80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1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vertical="center"/>
    </xf>
    <xf numFmtId="0" fontId="10" fillId="0" borderId="82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10" fillId="6" borderId="33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0" fontId="10" fillId="6" borderId="75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0" fillId="6" borderId="84" xfId="0" applyFont="1" applyFill="1" applyBorder="1" applyAlignment="1">
      <alignment horizontal="center" vertical="center" wrapText="1"/>
    </xf>
    <xf numFmtId="0" fontId="10" fillId="6" borderId="74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centerContinuous" vertical="center"/>
    </xf>
    <xf numFmtId="0" fontId="16" fillId="0" borderId="11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Continuous" vertical="center"/>
    </xf>
    <xf numFmtId="0" fontId="10" fillId="6" borderId="85" xfId="0" applyFont="1" applyFill="1" applyBorder="1" applyAlignment="1">
      <alignment horizontal="center" vertical="center" wrapText="1"/>
    </xf>
    <xf numFmtId="0" fontId="10" fillId="6" borderId="67" xfId="0" applyFont="1" applyFill="1" applyBorder="1" applyAlignment="1">
      <alignment horizontal="center" vertical="center" wrapText="1"/>
    </xf>
    <xf numFmtId="0" fontId="10" fillId="6" borderId="86" xfId="0" applyFont="1" applyFill="1" applyBorder="1" applyAlignment="1">
      <alignment horizontal="center" vertical="center" wrapText="1"/>
    </xf>
    <xf numFmtId="0" fontId="10" fillId="6" borderId="66" xfId="0" applyFont="1" applyFill="1" applyBorder="1" applyAlignment="1">
      <alignment horizontal="center" vertical="center" wrapText="1"/>
    </xf>
    <xf numFmtId="0" fontId="10" fillId="6" borderId="6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/>
    </xf>
    <xf numFmtId="0" fontId="9" fillId="0" borderId="70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1" fontId="0" fillId="0" borderId="83" xfId="0" applyNumberFormat="1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1" fontId="0" fillId="0" borderId="92" xfId="0" applyNumberFormat="1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1" fontId="0" fillId="0" borderId="82" xfId="0" applyNumberFormat="1" applyFont="1" applyBorder="1" applyAlignment="1">
      <alignment vertical="center"/>
    </xf>
    <xf numFmtId="1" fontId="0" fillId="0" borderId="94" xfId="0" applyNumberFormat="1" applyFont="1" applyBorder="1" applyAlignment="1">
      <alignment vertical="center"/>
    </xf>
    <xf numFmtId="0" fontId="9" fillId="0" borderId="101" xfId="0" applyFont="1" applyBorder="1" applyAlignment="1">
      <alignment vertical="center"/>
    </xf>
    <xf numFmtId="0" fontId="9" fillId="0" borderId="101" xfId="0" applyFont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0" borderId="102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0" fontId="10" fillId="6" borderId="103" xfId="0" applyFont="1" applyFill="1" applyBorder="1" applyAlignment="1">
      <alignment horizontal="center" vertical="center"/>
    </xf>
    <xf numFmtId="0" fontId="10" fillId="6" borderId="53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left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66" xfId="0" applyFont="1" applyFill="1" applyBorder="1" applyAlignment="1">
      <alignment horizontal="center" vertical="center"/>
    </xf>
    <xf numFmtId="0" fontId="10" fillId="6" borderId="67" xfId="0" applyFont="1" applyFill="1" applyBorder="1" applyAlignment="1">
      <alignment horizontal="center" vertical="center"/>
    </xf>
    <xf numFmtId="0" fontId="10" fillId="6" borderId="68" xfId="0" applyFont="1" applyFill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0" fillId="0" borderId="71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17" fillId="0" borderId="115" xfId="0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  <xf numFmtId="0" fontId="10" fillId="0" borderId="7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118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11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119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19" xfId="0" applyFont="1" applyBorder="1" applyAlignment="1">
      <alignment vertical="center"/>
    </xf>
    <xf numFmtId="0" fontId="11" fillId="0" borderId="119" xfId="0" applyFont="1" applyBorder="1" applyAlignment="1">
      <alignment horizontal="centerContinuous" vertical="center"/>
    </xf>
    <xf numFmtId="0" fontId="17" fillId="0" borderId="119" xfId="0" applyFont="1" applyBorder="1" applyAlignment="1">
      <alignment vertical="center"/>
    </xf>
    <xf numFmtId="0" fontId="17" fillId="0" borderId="120" xfId="0" applyFont="1" applyBorder="1" applyAlignment="1">
      <alignment vertical="center"/>
    </xf>
    <xf numFmtId="0" fontId="15" fillId="0" borderId="121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73" xfId="0" applyFont="1" applyBorder="1" applyAlignment="1">
      <alignment horizontal="center" vertical="center"/>
    </xf>
    <xf numFmtId="0" fontId="10" fillId="0" borderId="88" xfId="0" applyFont="1" applyBorder="1" applyAlignment="1">
      <alignment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4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1" fillId="6" borderId="1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1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20" fillId="6" borderId="31" xfId="0" applyFont="1" applyFill="1" applyBorder="1" applyAlignment="1">
      <alignment horizontal="center" vertical="center" wrapText="1"/>
    </xf>
    <xf numFmtId="0" fontId="20" fillId="6" borderId="32" xfId="0" applyFont="1" applyFill="1" applyBorder="1" applyAlignment="1">
      <alignment horizontal="center" vertical="center" wrapText="1"/>
    </xf>
    <xf numFmtId="0" fontId="10" fillId="0" borderId="108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left" vertical="center"/>
    </xf>
    <xf numFmtId="0" fontId="10" fillId="6" borderId="106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1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9" fillId="22" borderId="19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0" fontId="11" fillId="0" borderId="61" xfId="0" applyFont="1" applyFill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2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24" xfId="0" applyFont="1" applyBorder="1" applyAlignment="1">
      <alignment vertical="center"/>
    </xf>
    <xf numFmtId="0" fontId="12" fillId="0" borderId="124" xfId="0" applyFont="1" applyBorder="1" applyAlignment="1">
      <alignment vertical="center"/>
    </xf>
    <xf numFmtId="0" fontId="12" fillId="0" borderId="124" xfId="0" applyFont="1" applyFill="1" applyBorder="1" applyAlignment="1">
      <alignment vertical="center"/>
    </xf>
    <xf numFmtId="0" fontId="15" fillId="0" borderId="1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4" xfId="0" applyFont="1" applyBorder="1" applyAlignment="1">
      <alignment vertical="center"/>
    </xf>
    <xf numFmtId="0" fontId="10" fillId="0" borderId="124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10" fillId="6" borderId="35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Continuous" vertical="center" wrapText="1"/>
    </xf>
    <xf numFmtId="0" fontId="10" fillId="0" borderId="36" xfId="0" applyFont="1" applyFill="1" applyBorder="1" applyAlignment="1">
      <alignment horizontal="centerContinuous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57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right" vertical="center"/>
    </xf>
    <xf numFmtId="0" fontId="22" fillId="0" borderId="36" xfId="0" applyFont="1" applyFill="1" applyBorder="1" applyAlignment="1">
      <alignment horizontal="right" vertical="center"/>
    </xf>
    <xf numFmtId="0" fontId="21" fillId="6" borderId="126" xfId="0" applyFont="1" applyFill="1" applyBorder="1" applyAlignment="1">
      <alignment vertical="center" wrapText="1"/>
    </xf>
    <xf numFmtId="0" fontId="10" fillId="6" borderId="127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vertical="center" wrapText="1"/>
    </xf>
    <xf numFmtId="0" fontId="10" fillId="0" borderId="71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23" borderId="128" xfId="0" applyFont="1" applyFill="1" applyBorder="1" applyAlignment="1">
      <alignment horizontal="center" vertical="center"/>
    </xf>
    <xf numFmtId="0" fontId="9" fillId="23" borderId="129" xfId="0" applyFont="1" applyFill="1" applyBorder="1" applyAlignment="1">
      <alignment horizontal="right" vertical="center"/>
    </xf>
    <xf numFmtId="0" fontId="9" fillId="23" borderId="130" xfId="0" applyFont="1" applyFill="1" applyBorder="1" applyAlignment="1">
      <alignment vertical="center"/>
    </xf>
    <xf numFmtId="0" fontId="9" fillId="23" borderId="70" xfId="0" applyFont="1" applyFill="1" applyBorder="1" applyAlignment="1">
      <alignment vertical="center"/>
    </xf>
    <xf numFmtId="0" fontId="9" fillId="23" borderId="131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0" fontId="21" fillId="23" borderId="126" xfId="0" applyFont="1" applyFill="1" applyBorder="1" applyAlignment="1">
      <alignment vertical="center" wrapText="1"/>
    </xf>
    <xf numFmtId="0" fontId="10" fillId="23" borderId="14" xfId="0" applyFont="1" applyFill="1" applyBorder="1" applyAlignment="1">
      <alignment vertical="center"/>
    </xf>
    <xf numFmtId="0" fontId="10" fillId="23" borderId="127" xfId="0" applyFont="1" applyFill="1" applyBorder="1" applyAlignment="1">
      <alignment horizontal="left" vertical="center" shrinkToFit="1"/>
    </xf>
    <xf numFmtId="0" fontId="10" fillId="0" borderId="1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1" fillId="23" borderId="126" xfId="0" applyFont="1" applyFill="1" applyBorder="1" applyAlignment="1">
      <alignment vertical="center"/>
    </xf>
    <xf numFmtId="0" fontId="10" fillId="23" borderId="132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42" fillId="0" borderId="25" xfId="0" applyFont="1" applyBorder="1" applyAlignment="1" quotePrefix="1">
      <alignment horizontal="center" vertical="center"/>
    </xf>
    <xf numFmtId="0" fontId="42" fillId="0" borderId="14" xfId="0" applyFont="1" applyBorder="1" applyAlignment="1" quotePrefix="1">
      <alignment horizontal="center" vertical="center"/>
    </xf>
    <xf numFmtId="0" fontId="10" fillId="0" borderId="29" xfId="0" applyFont="1" applyBorder="1" applyAlignment="1">
      <alignment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27" xfId="0" applyFont="1" applyBorder="1" applyAlignment="1" quotePrefix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0" fillId="23" borderId="133" xfId="0" applyFont="1" applyFill="1" applyBorder="1" applyAlignment="1">
      <alignment vertical="center"/>
    </xf>
    <xf numFmtId="0" fontId="10" fillId="23" borderId="134" xfId="0" applyFont="1" applyFill="1" applyBorder="1" applyAlignment="1">
      <alignment vertical="center"/>
    </xf>
    <xf numFmtId="0" fontId="10" fillId="23" borderId="135" xfId="0" applyFont="1" applyFill="1" applyBorder="1" applyAlignment="1">
      <alignment vertical="center" wrapText="1"/>
    </xf>
    <xf numFmtId="0" fontId="41" fillId="23" borderId="136" xfId="0" applyFont="1" applyFill="1" applyBorder="1" applyAlignment="1">
      <alignment vertical="center"/>
    </xf>
    <xf numFmtId="0" fontId="9" fillId="23" borderId="137" xfId="0" applyFont="1" applyFill="1" applyBorder="1" applyAlignment="1">
      <alignment vertical="center"/>
    </xf>
    <xf numFmtId="0" fontId="9" fillId="23" borderId="137" xfId="0" applyFont="1" applyFill="1" applyBorder="1" applyAlignment="1">
      <alignment horizontal="right" vertical="center"/>
    </xf>
    <xf numFmtId="0" fontId="10" fillId="23" borderId="126" xfId="0" applyFont="1" applyFill="1" applyBorder="1" applyAlignment="1">
      <alignment vertical="center" wrapText="1"/>
    </xf>
    <xf numFmtId="0" fontId="10" fillId="23" borderId="14" xfId="0" applyFont="1" applyFill="1" applyBorder="1" applyAlignment="1">
      <alignment vertical="center" wrapText="1"/>
    </xf>
    <xf numFmtId="0" fontId="10" fillId="23" borderId="127" xfId="0" applyFont="1" applyFill="1" applyBorder="1" applyAlignment="1">
      <alignment vertical="center" wrapText="1"/>
    </xf>
    <xf numFmtId="0" fontId="10" fillId="23" borderId="133" xfId="0" applyFont="1" applyFill="1" applyBorder="1" applyAlignment="1">
      <alignment vertical="center" wrapText="1"/>
    </xf>
    <xf numFmtId="0" fontId="10" fillId="23" borderId="134" xfId="0" applyFont="1" applyFill="1" applyBorder="1" applyAlignment="1">
      <alignment vertical="center" wrapText="1"/>
    </xf>
    <xf numFmtId="0" fontId="10" fillId="6" borderId="14" xfId="0" applyFont="1" applyFill="1" applyBorder="1" applyAlignment="1">
      <alignment vertical="center" wrapText="1"/>
    </xf>
    <xf numFmtId="0" fontId="10" fillId="0" borderId="60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0" fillId="6" borderId="102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23" borderId="17" xfId="0" applyFont="1" applyFill="1" applyBorder="1" applyAlignment="1">
      <alignment vertical="center"/>
    </xf>
    <xf numFmtId="0" fontId="10" fillId="23" borderId="138" xfId="0" applyFont="1" applyFill="1" applyBorder="1" applyAlignment="1">
      <alignment vertical="center"/>
    </xf>
    <xf numFmtId="0" fontId="9" fillId="22" borderId="11" xfId="0" applyFont="1" applyFill="1" applyBorder="1" applyAlignment="1">
      <alignment vertical="center"/>
    </xf>
    <xf numFmtId="0" fontId="43" fillId="0" borderId="25" xfId="0" applyFont="1" applyFill="1" applyBorder="1" applyAlignment="1" quotePrefix="1">
      <alignment horizontal="center" vertical="center"/>
    </xf>
    <xf numFmtId="0" fontId="43" fillId="0" borderId="14" xfId="0" applyFont="1" applyFill="1" applyBorder="1" applyAlignment="1" quotePrefix="1">
      <alignment horizontal="center" vertical="center"/>
    </xf>
    <xf numFmtId="0" fontId="10" fillId="23" borderId="139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22" borderId="14" xfId="0" applyFont="1" applyFill="1" applyBorder="1" applyAlignment="1">
      <alignment horizontal="left" vertical="center"/>
    </xf>
    <xf numFmtId="0" fontId="9" fillId="22" borderId="11" xfId="0" applyFont="1" applyFill="1" applyBorder="1" applyAlignment="1">
      <alignment horizontal="left" vertical="center"/>
    </xf>
    <xf numFmtId="0" fontId="10" fillId="6" borderId="25" xfId="0" applyFont="1" applyFill="1" applyBorder="1" applyAlignment="1">
      <alignment vertical="center"/>
    </xf>
    <xf numFmtId="0" fontId="9" fillId="23" borderId="70" xfId="0" applyFont="1" applyFill="1" applyBorder="1" applyAlignment="1">
      <alignment horizontal="right" vertical="center"/>
    </xf>
    <xf numFmtId="0" fontId="10" fillId="23" borderId="72" xfId="0" applyFont="1" applyFill="1" applyBorder="1" applyAlignment="1">
      <alignment horizontal="left" vertical="center" shrinkToFit="1"/>
    </xf>
    <xf numFmtId="0" fontId="10" fillId="23" borderId="72" xfId="0" applyFont="1" applyFill="1" applyBorder="1" applyAlignment="1">
      <alignment vertical="center"/>
    </xf>
    <xf numFmtId="0" fontId="10" fillId="23" borderId="11" xfId="0" applyFont="1" applyFill="1" applyBorder="1" applyAlignment="1">
      <alignment vertical="center"/>
    </xf>
    <xf numFmtId="0" fontId="10" fillId="23" borderId="11" xfId="0" applyFont="1" applyFill="1" applyBorder="1" applyAlignment="1">
      <alignment vertical="center" wrapText="1"/>
    </xf>
    <xf numFmtId="0" fontId="10" fillId="6" borderId="71" xfId="0" applyFont="1" applyFill="1" applyBorder="1" applyAlignment="1">
      <alignment vertical="center" wrapText="1"/>
    </xf>
    <xf numFmtId="0" fontId="10" fillId="23" borderId="71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0" fillId="0" borderId="140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42" fillId="0" borderId="145" xfId="0" applyFont="1" applyBorder="1" applyAlignment="1">
      <alignment horizontal="center" vertical="center"/>
    </xf>
    <xf numFmtId="0" fontId="42" fillId="0" borderId="99" xfId="0" applyFont="1" applyBorder="1" applyAlignment="1">
      <alignment horizontal="center" vertical="center"/>
    </xf>
    <xf numFmtId="0" fontId="42" fillId="0" borderId="141" xfId="0" applyFont="1" applyBorder="1" applyAlignment="1" quotePrefix="1">
      <alignment horizontal="center" vertical="center"/>
    </xf>
    <xf numFmtId="0" fontId="42" fillId="0" borderId="144" xfId="0" applyFont="1" applyBorder="1" applyAlignment="1">
      <alignment horizontal="center" vertical="center"/>
    </xf>
    <xf numFmtId="0" fontId="43" fillId="0" borderId="140" xfId="0" applyFont="1" applyBorder="1" applyAlignment="1" quotePrefix="1">
      <alignment horizontal="center" vertical="center"/>
    </xf>
    <xf numFmtId="0" fontId="43" fillId="0" borderId="141" xfId="0" applyFont="1" applyBorder="1" applyAlignment="1" quotePrefix="1">
      <alignment horizontal="center" vertical="center"/>
    </xf>
    <xf numFmtId="0" fontId="43" fillId="0" borderId="141" xfId="0" applyFont="1" applyBorder="1" applyAlignment="1">
      <alignment horizontal="center" vertical="center"/>
    </xf>
    <xf numFmtId="0" fontId="43" fillId="0" borderId="143" xfId="0" applyFont="1" applyBorder="1" applyAlignment="1">
      <alignment horizontal="center" vertical="center"/>
    </xf>
    <xf numFmtId="0" fontId="45" fillId="0" borderId="140" xfId="0" applyFont="1" applyFill="1" applyBorder="1" applyAlignment="1" quotePrefix="1">
      <alignment horizontal="center"/>
    </xf>
    <xf numFmtId="0" fontId="45" fillId="0" borderId="141" xfId="0" applyFont="1" applyFill="1" applyBorder="1" applyAlignment="1" quotePrefix="1">
      <alignment horizontal="center"/>
    </xf>
    <xf numFmtId="0" fontId="45" fillId="0" borderId="141" xfId="0" applyFont="1" applyFill="1" applyBorder="1" applyAlignment="1">
      <alignment horizontal="center"/>
    </xf>
    <xf numFmtId="0" fontId="45" fillId="0" borderId="99" xfId="0" applyFont="1" applyFill="1" applyBorder="1" applyAlignment="1" quotePrefix="1">
      <alignment horizontal="center"/>
    </xf>
    <xf numFmtId="0" fontId="10" fillId="0" borderId="140" xfId="0" applyFont="1" applyBorder="1" applyAlignment="1">
      <alignment vertical="center"/>
    </xf>
    <xf numFmtId="0" fontId="44" fillId="0" borderId="19" xfId="0" applyFont="1" applyFill="1" applyBorder="1" applyAlignment="1" quotePrefix="1">
      <alignment horizontal="center" vertical="top" wrapText="1"/>
    </xf>
    <xf numFmtId="0" fontId="44" fillId="0" borderId="17" xfId="0" applyFont="1" applyFill="1" applyBorder="1" applyAlignment="1" quotePrefix="1">
      <alignment horizontal="center" vertical="top" wrapText="1"/>
    </xf>
    <xf numFmtId="0" fontId="45" fillId="0" borderId="144" xfId="0" applyFont="1" applyFill="1" applyBorder="1" applyAlignment="1" quotePrefix="1">
      <alignment horizontal="center"/>
    </xf>
    <xf numFmtId="0" fontId="10" fillId="0" borderId="145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42" fillId="0" borderId="99" xfId="0" applyFont="1" applyBorder="1" applyAlignment="1" quotePrefix="1">
      <alignment horizontal="center" vertical="center"/>
    </xf>
    <xf numFmtId="0" fontId="45" fillId="0" borderId="99" xfId="0" applyFont="1" applyFill="1" applyBorder="1" applyAlignment="1">
      <alignment horizontal="center"/>
    </xf>
    <xf numFmtId="0" fontId="10" fillId="23" borderId="127" xfId="0" applyFont="1" applyFill="1" applyBorder="1" applyAlignment="1">
      <alignment horizontal="left" vertical="center"/>
    </xf>
    <xf numFmtId="0" fontId="10" fillId="24" borderId="56" xfId="0" applyFont="1" applyFill="1" applyBorder="1" applyAlignment="1">
      <alignment horizontal="center" vertical="center"/>
    </xf>
    <xf numFmtId="0" fontId="10" fillId="23" borderId="126" xfId="0" applyFont="1" applyFill="1" applyBorder="1" applyAlignment="1">
      <alignment vertical="center"/>
    </xf>
    <xf numFmtId="0" fontId="42" fillId="0" borderId="18" xfId="0" applyFont="1" applyBorder="1" applyAlignment="1" quotePrefix="1">
      <alignment horizontal="center" vertical="center"/>
    </xf>
    <xf numFmtId="0" fontId="10" fillId="24" borderId="33" xfId="0" applyFont="1" applyFill="1" applyBorder="1" applyAlignment="1">
      <alignment horizontal="center" vertical="center"/>
    </xf>
    <xf numFmtId="0" fontId="10" fillId="24" borderId="32" xfId="0" applyFont="1" applyFill="1" applyBorder="1" applyAlignment="1">
      <alignment horizontal="center" vertical="center"/>
    </xf>
    <xf numFmtId="0" fontId="10" fillId="24" borderId="37" xfId="0" applyFont="1" applyFill="1" applyBorder="1" applyAlignment="1">
      <alignment horizontal="center" vertical="center"/>
    </xf>
    <xf numFmtId="0" fontId="10" fillId="24" borderId="34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0" fontId="10" fillId="23" borderId="139" xfId="0" applyFont="1" applyFill="1" applyBorder="1" applyAlignment="1">
      <alignment vertical="center"/>
    </xf>
    <xf numFmtId="0" fontId="10" fillId="23" borderId="146" xfId="0" applyFont="1" applyFill="1" applyBorder="1" applyAlignment="1">
      <alignment vertical="center"/>
    </xf>
    <xf numFmtId="0" fontId="10" fillId="23" borderId="127" xfId="0" applyFont="1" applyFill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24" borderId="31" xfId="0" applyFont="1" applyFill="1" applyBorder="1" applyAlignment="1">
      <alignment horizontal="center" vertical="center"/>
    </xf>
    <xf numFmtId="0" fontId="10" fillId="23" borderId="146" xfId="0" applyFont="1" applyFill="1" applyBorder="1" applyAlignment="1">
      <alignment vertical="center" wrapText="1"/>
    </xf>
    <xf numFmtId="0" fontId="47" fillId="0" borderId="31" xfId="0" applyFont="1" applyFill="1" applyBorder="1" applyAlignment="1" quotePrefix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32" xfId="0" applyFont="1" applyFill="1" applyBorder="1" applyAlignment="1" quotePrefix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42" fillId="0" borderId="31" xfId="0" applyFont="1" applyBorder="1" applyAlignment="1" quotePrefix="1">
      <alignment horizontal="center" vertical="center"/>
    </xf>
    <xf numFmtId="0" fontId="42" fillId="0" borderId="32" xfId="0" applyFont="1" applyBorder="1" applyAlignment="1" quotePrefix="1">
      <alignment horizontal="center" vertical="center"/>
    </xf>
    <xf numFmtId="0" fontId="42" fillId="0" borderId="34" xfId="0" applyFont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8" fillId="0" borderId="66" xfId="0" applyFont="1" applyBorder="1" applyAlignment="1" quotePrefix="1">
      <alignment horizontal="center" vertical="center"/>
    </xf>
    <xf numFmtId="0" fontId="48" fillId="0" borderId="67" xfId="0" applyFont="1" applyBorder="1" applyAlignment="1" quotePrefix="1">
      <alignment horizontal="center" vertical="center"/>
    </xf>
    <xf numFmtId="0" fontId="48" fillId="0" borderId="68" xfId="0" applyFont="1" applyBorder="1" applyAlignment="1" quotePrefix="1">
      <alignment horizontal="center" vertical="center"/>
    </xf>
    <xf numFmtId="0" fontId="47" fillId="0" borderId="17" xfId="0" applyFont="1" applyFill="1" applyBorder="1" applyAlignment="1" quotePrefix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48" fillId="0" borderId="85" xfId="0" applyFont="1" applyBorder="1" applyAlignment="1" quotePrefix="1">
      <alignment horizontal="center" vertical="center"/>
    </xf>
    <xf numFmtId="0" fontId="42" fillId="0" borderId="41" xfId="0" applyFont="1" applyBorder="1" applyAlignment="1" quotePrefix="1">
      <alignment horizontal="center" vertical="center"/>
    </xf>
    <xf numFmtId="0" fontId="42" fillId="0" borderId="43" xfId="0" applyFont="1" applyBorder="1" applyAlignment="1" quotePrefix="1">
      <alignment horizontal="center" vertical="center"/>
    </xf>
    <xf numFmtId="0" fontId="48" fillId="0" borderId="109" xfId="0" applyFont="1" applyBorder="1" applyAlignment="1" quotePrefix="1">
      <alignment horizontal="center" vertical="center"/>
    </xf>
    <xf numFmtId="0" fontId="48" fillId="0" borderId="110" xfId="0" applyFont="1" applyBorder="1" applyAlignment="1" quotePrefix="1">
      <alignment horizontal="center" vertical="center"/>
    </xf>
    <xf numFmtId="0" fontId="48" fillId="0" borderId="30" xfId="0" applyFont="1" applyBorder="1" applyAlignment="1" quotePrefix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42" fillId="0" borderId="33" xfId="0" applyFont="1" applyBorder="1" applyAlignment="1" quotePrefix="1">
      <alignment horizontal="center" vertical="center"/>
    </xf>
    <xf numFmtId="0" fontId="48" fillId="0" borderId="33" xfId="0" applyFont="1" applyBorder="1" applyAlignment="1" quotePrefix="1">
      <alignment horizontal="center" vertical="center"/>
    </xf>
    <xf numFmtId="0" fontId="48" fillId="0" borderId="32" xfId="0" applyFont="1" applyBorder="1" applyAlignment="1" quotePrefix="1">
      <alignment horizontal="center" vertical="center"/>
    </xf>
    <xf numFmtId="0" fontId="48" fillId="0" borderId="34" xfId="0" applyFont="1" applyBorder="1" applyAlignment="1" quotePrefix="1">
      <alignment horizontal="center" vertical="center"/>
    </xf>
    <xf numFmtId="0" fontId="48" fillId="0" borderId="31" xfId="0" applyFont="1" applyBorder="1" applyAlignment="1" quotePrefix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42" fillId="0" borderId="85" xfId="0" applyFont="1" applyBorder="1" applyAlignment="1" quotePrefix="1">
      <alignment horizontal="center" vertical="center"/>
    </xf>
    <xf numFmtId="0" fontId="42" fillId="0" borderId="67" xfId="0" applyFont="1" applyBorder="1" applyAlignment="1" quotePrefix="1">
      <alignment horizontal="center" vertical="center"/>
    </xf>
    <xf numFmtId="0" fontId="42" fillId="0" borderId="68" xfId="0" applyFont="1" applyBorder="1" applyAlignment="1" quotePrefix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0" fontId="42" fillId="0" borderId="31" xfId="0" applyFont="1" applyFill="1" applyBorder="1" applyAlignment="1" quotePrefix="1">
      <alignment horizontal="center" vertical="center"/>
    </xf>
    <xf numFmtId="0" fontId="42" fillId="0" borderId="32" xfId="0" applyFont="1" applyFill="1" applyBorder="1" applyAlignment="1" quotePrefix="1">
      <alignment horizontal="center" vertical="center"/>
    </xf>
    <xf numFmtId="0" fontId="42" fillId="0" borderId="67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42" fillId="0" borderId="66" xfId="0" applyFont="1" applyFill="1" applyBorder="1" applyAlignment="1" quotePrefix="1">
      <alignment horizontal="center" vertical="center"/>
    </xf>
    <xf numFmtId="0" fontId="42" fillId="0" borderId="68" xfId="0" applyFont="1" applyFill="1" applyBorder="1" applyAlignment="1" quotePrefix="1">
      <alignment horizontal="center" vertical="center"/>
    </xf>
    <xf numFmtId="0" fontId="48" fillId="0" borderId="86" xfId="0" applyFont="1" applyBorder="1" applyAlignment="1" quotePrefix="1">
      <alignment horizontal="center" vertical="center"/>
    </xf>
    <xf numFmtId="0" fontId="10" fillId="0" borderId="111" xfId="0" applyFont="1" applyFill="1" applyBorder="1" applyAlignment="1">
      <alignment horizontal="center"/>
    </xf>
    <xf numFmtId="0" fontId="42" fillId="0" borderId="85" xfId="0" applyFont="1" applyFill="1" applyBorder="1" applyAlignment="1" quotePrefix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42" fillId="0" borderId="85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0" fontId="42" fillId="0" borderId="77" xfId="0" applyFont="1" applyFill="1" applyBorder="1" applyAlignment="1" quotePrefix="1">
      <alignment horizontal="center" vertical="center"/>
    </xf>
    <xf numFmtId="0" fontId="42" fillId="0" borderId="77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vertical="center"/>
    </xf>
    <xf numFmtId="0" fontId="11" fillId="23" borderId="139" xfId="0" applyFont="1" applyFill="1" applyBorder="1" applyAlignment="1">
      <alignment vertical="center"/>
    </xf>
    <xf numFmtId="0" fontId="11" fillId="23" borderId="146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horizontal="center" vertical="center"/>
    </xf>
    <xf numFmtId="0" fontId="47" fillId="0" borderId="67" xfId="0" applyFont="1" applyFill="1" applyBorder="1" applyAlignment="1">
      <alignment horizontal="center" vertical="center"/>
    </xf>
    <xf numFmtId="0" fontId="47" fillId="0" borderId="66" xfId="0" applyFont="1" applyFill="1" applyBorder="1" applyAlignment="1" quotePrefix="1">
      <alignment horizontal="center" vertical="center"/>
    </xf>
    <xf numFmtId="0" fontId="47" fillId="0" borderId="67" xfId="0" applyFont="1" applyFill="1" applyBorder="1" applyAlignment="1" quotePrefix="1">
      <alignment horizontal="center" vertical="center"/>
    </xf>
    <xf numFmtId="0" fontId="47" fillId="0" borderId="68" xfId="0" applyFont="1" applyFill="1" applyBorder="1" applyAlignment="1" quotePrefix="1">
      <alignment horizontal="center" vertical="center"/>
    </xf>
    <xf numFmtId="0" fontId="20" fillId="23" borderId="139" xfId="0" applyFont="1" applyFill="1" applyBorder="1" applyAlignment="1">
      <alignment vertical="center"/>
    </xf>
    <xf numFmtId="0" fontId="20" fillId="23" borderId="17" xfId="0" applyFont="1" applyFill="1" applyBorder="1" applyAlignment="1">
      <alignment vertical="center"/>
    </xf>
    <xf numFmtId="0" fontId="20" fillId="23" borderId="146" xfId="0" applyFont="1" applyFill="1" applyBorder="1" applyAlignment="1">
      <alignment vertical="center"/>
    </xf>
    <xf numFmtId="0" fontId="20" fillId="23" borderId="11" xfId="0" applyFont="1" applyFill="1" applyBorder="1" applyAlignment="1">
      <alignment vertical="center"/>
    </xf>
    <xf numFmtId="0" fontId="10" fillId="23" borderId="139" xfId="0" applyFont="1" applyFill="1" applyBorder="1" applyAlignment="1">
      <alignment vertical="center" wrapText="1"/>
    </xf>
    <xf numFmtId="0" fontId="10" fillId="23" borderId="17" xfId="0" applyFont="1" applyFill="1" applyBorder="1" applyAlignment="1">
      <alignment vertical="center" wrapText="1"/>
    </xf>
    <xf numFmtId="0" fontId="11" fillId="0" borderId="56" xfId="0" applyFont="1" applyFill="1" applyBorder="1" applyAlignment="1">
      <alignment horizontal="center" vertical="center"/>
    </xf>
    <xf numFmtId="0" fontId="41" fillId="4" borderId="136" xfId="0" applyFont="1" applyFill="1" applyBorder="1" applyAlignment="1">
      <alignment vertical="center"/>
    </xf>
    <xf numFmtId="0" fontId="9" fillId="4" borderId="137" xfId="0" applyFont="1" applyFill="1" applyBorder="1" applyAlignment="1">
      <alignment horizontal="right" vertical="center"/>
    </xf>
    <xf numFmtId="0" fontId="9" fillId="4" borderId="129" xfId="0" applyFont="1" applyFill="1" applyBorder="1" applyAlignment="1">
      <alignment horizontal="right" vertical="center"/>
    </xf>
    <xf numFmtId="0" fontId="9" fillId="4" borderId="131" xfId="0" applyFont="1" applyFill="1" applyBorder="1" applyAlignment="1">
      <alignment horizontal="right" vertical="center"/>
    </xf>
    <xf numFmtId="0" fontId="0" fillId="0" borderId="73" xfId="0" applyBorder="1" applyAlignment="1">
      <alignment horizontal="right"/>
    </xf>
    <xf numFmtId="0" fontId="9" fillId="4" borderId="137" xfId="0" applyFont="1" applyFill="1" applyBorder="1" applyAlignment="1">
      <alignment vertical="center"/>
    </xf>
    <xf numFmtId="0" fontId="9" fillId="4" borderId="130" xfId="0" applyFont="1" applyFill="1" applyBorder="1" applyAlignment="1">
      <alignment vertical="center"/>
    </xf>
    <xf numFmtId="0" fontId="9" fillId="4" borderId="70" xfId="0" applyFont="1" applyFill="1" applyBorder="1" applyAlignment="1">
      <alignment vertical="center"/>
    </xf>
    <xf numFmtId="0" fontId="9" fillId="4" borderId="70" xfId="0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vertical="center"/>
    </xf>
    <xf numFmtId="0" fontId="10" fillId="4" borderId="127" xfId="0" applyFont="1" applyFill="1" applyBorder="1" applyAlignment="1">
      <alignment horizontal="left" vertical="center" shrinkToFit="1"/>
    </xf>
    <xf numFmtId="0" fontId="10" fillId="4" borderId="72" xfId="0" applyFont="1" applyFill="1" applyBorder="1" applyAlignment="1">
      <alignment horizontal="left" vertical="center" shrinkToFit="1"/>
    </xf>
    <xf numFmtId="0" fontId="10" fillId="4" borderId="132" xfId="0" applyFont="1" applyFill="1" applyBorder="1" applyAlignment="1">
      <alignment vertical="center"/>
    </xf>
    <xf numFmtId="0" fontId="10" fillId="4" borderId="72" xfId="0" applyFont="1" applyFill="1" applyBorder="1" applyAlignment="1">
      <alignment vertical="center"/>
    </xf>
    <xf numFmtId="0" fontId="10" fillId="4" borderId="133" xfId="0" applyFont="1" applyFill="1" applyBorder="1" applyAlignment="1">
      <alignment vertical="center"/>
    </xf>
    <xf numFmtId="0" fontId="10" fillId="4" borderId="134" xfId="0" applyFont="1" applyFill="1" applyBorder="1" applyAlignment="1">
      <alignment vertical="center"/>
    </xf>
    <xf numFmtId="0" fontId="10" fillId="4" borderId="135" xfId="0" applyFont="1" applyFill="1" applyBorder="1" applyAlignment="1">
      <alignment vertical="center" wrapText="1"/>
    </xf>
    <xf numFmtId="0" fontId="9" fillId="4" borderId="128" xfId="0" applyFont="1" applyFill="1" applyBorder="1" applyAlignment="1">
      <alignment horizontal="center" vertical="center"/>
    </xf>
    <xf numFmtId="0" fontId="10" fillId="4" borderId="126" xfId="0" applyFont="1" applyFill="1" applyBorder="1" applyAlignment="1">
      <alignment vertical="center" wrapText="1"/>
    </xf>
    <xf numFmtId="0" fontId="10" fillId="4" borderId="126" xfId="0" applyFont="1" applyFill="1" applyBorder="1" applyAlignment="1">
      <alignment vertical="center"/>
    </xf>
    <xf numFmtId="0" fontId="9" fillId="22" borderId="47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22" borderId="7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22" borderId="14" xfId="0" applyFont="1" applyFill="1" applyBorder="1" applyAlignment="1">
      <alignment horizontal="left" vertical="center"/>
    </xf>
    <xf numFmtId="0" fontId="10" fillId="22" borderId="14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22" borderId="10" xfId="0" applyFont="1" applyFill="1" applyBorder="1" applyAlignment="1">
      <alignment vertical="center"/>
    </xf>
    <xf numFmtId="0" fontId="9" fillId="22" borderId="11" xfId="0" applyFont="1" applyFill="1" applyBorder="1" applyAlignment="1">
      <alignment vertical="center"/>
    </xf>
    <xf numFmtId="0" fontId="9" fillId="22" borderId="19" xfId="0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22" borderId="93" xfId="0" applyFont="1" applyFill="1" applyBorder="1" applyAlignment="1">
      <alignment horizontal="left" vertical="center"/>
    </xf>
    <xf numFmtId="0" fontId="9" fillId="22" borderId="11" xfId="0" applyFont="1" applyFill="1" applyBorder="1" applyAlignment="1">
      <alignment horizontal="left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8"/>
  <sheetViews>
    <sheetView tabSelected="1" zoomScaleSheetLayoutView="65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0" customWidth="1"/>
    <col min="2" max="2" width="16.421875" style="0" customWidth="1"/>
    <col min="3" max="3" width="31.140625" style="0" customWidth="1"/>
    <col min="4" max="4" width="26.28125" style="0" customWidth="1"/>
    <col min="5" max="5" width="11.8515625" style="0" customWidth="1"/>
    <col min="6" max="6" width="5.57421875" style="0" customWidth="1"/>
    <col min="7" max="7" width="5.7109375" style="0" customWidth="1"/>
    <col min="8" max="8" width="4.421875" style="0" customWidth="1"/>
    <col min="9" max="9" width="3.7109375" style="0" bestFit="1" customWidth="1"/>
    <col min="10" max="10" width="3.28125" style="0" customWidth="1"/>
    <col min="11" max="11" width="3.140625" style="0" bestFit="1" customWidth="1"/>
    <col min="12" max="12" width="4.8515625" style="0" bestFit="1" customWidth="1"/>
    <col min="13" max="13" width="5.00390625" style="0" customWidth="1"/>
    <col min="14" max="14" width="3.8515625" style="0" bestFit="1" customWidth="1"/>
    <col min="15" max="15" width="3.28125" style="0" customWidth="1"/>
    <col min="16" max="16" width="3.140625" style="0" bestFit="1" customWidth="1"/>
    <col min="17" max="17" width="4.00390625" style="0" bestFit="1" customWidth="1"/>
    <col min="18" max="18" width="4.7109375" style="0" bestFit="1" customWidth="1"/>
    <col min="19" max="19" width="3.7109375" style="0" bestFit="1" customWidth="1"/>
    <col min="20" max="20" width="3.57421875" style="0" customWidth="1"/>
    <col min="21" max="21" width="3.57421875" style="0" bestFit="1" customWidth="1"/>
    <col min="22" max="22" width="3.8515625" style="0" bestFit="1" customWidth="1"/>
    <col min="23" max="23" width="4.7109375" style="0" bestFit="1" customWidth="1"/>
    <col min="24" max="24" width="3.7109375" style="0" bestFit="1" customWidth="1"/>
    <col min="25" max="25" width="3.7109375" style="0" customWidth="1"/>
    <col min="26" max="26" width="3.57421875" style="0" bestFit="1" customWidth="1"/>
    <col min="27" max="27" width="3.8515625" style="0" bestFit="1" customWidth="1"/>
    <col min="28" max="28" width="4.7109375" style="0" customWidth="1"/>
    <col min="29" max="29" width="4.140625" style="0" bestFit="1" customWidth="1"/>
    <col min="30" max="30" width="3.421875" style="0" customWidth="1"/>
    <col min="31" max="31" width="4.7109375" style="0" customWidth="1"/>
    <col min="32" max="34" width="4.140625" style="0" bestFit="1" customWidth="1"/>
    <col min="35" max="35" width="4.00390625" style="0" customWidth="1"/>
    <col min="36" max="36" width="3.140625" style="0" bestFit="1" customWidth="1"/>
    <col min="37" max="38" width="4.140625" style="0" bestFit="1" customWidth="1"/>
    <col min="39" max="39" width="4.00390625" style="0" bestFit="1" customWidth="1"/>
    <col min="40" max="40" width="4.00390625" style="0" customWidth="1"/>
    <col min="41" max="41" width="3.00390625" style="0" bestFit="1" customWidth="1"/>
    <col min="42" max="42" width="3.57421875" style="0" customWidth="1"/>
    <col min="43" max="45" width="6.8515625" style="0" customWidth="1"/>
  </cols>
  <sheetData>
    <row r="1" spans="1:45" ht="12.75" customHeight="1">
      <c r="A1" s="325" t="s">
        <v>228</v>
      </c>
      <c r="B1" s="325"/>
      <c r="C1" s="325"/>
      <c r="D1" s="325"/>
      <c r="E1" s="325"/>
      <c r="F1" s="10"/>
      <c r="G1" s="10"/>
      <c r="H1" s="10"/>
      <c r="I1" s="10"/>
      <c r="J1" s="10"/>
      <c r="K1" s="10"/>
      <c r="L1" s="10"/>
      <c r="M1" s="10"/>
      <c r="N1" s="11"/>
      <c r="O1" s="11"/>
      <c r="P1" s="11"/>
      <c r="Q1" s="12"/>
      <c r="R1" s="10"/>
      <c r="S1" s="10"/>
      <c r="T1" s="14" t="s">
        <v>240</v>
      </c>
      <c r="U1" s="14"/>
      <c r="V1" s="14"/>
      <c r="W1" s="14"/>
      <c r="X1" s="14"/>
      <c r="Y1" s="10"/>
      <c r="Z1" s="10"/>
      <c r="AA1" s="10"/>
      <c r="AB1" s="10"/>
      <c r="AC1" s="10" t="s">
        <v>241</v>
      </c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</row>
    <row r="2" spans="1:45" ht="12.75" customHeight="1">
      <c r="A2" s="325" t="s">
        <v>265</v>
      </c>
      <c r="B2" s="15"/>
      <c r="C2" s="15"/>
      <c r="D2" s="15"/>
      <c r="E2" s="15"/>
      <c r="F2" s="15"/>
      <c r="G2" s="14"/>
      <c r="H2" s="14"/>
      <c r="I2" s="14"/>
      <c r="J2" s="14"/>
      <c r="K2" s="14"/>
      <c r="L2" s="14"/>
      <c r="M2" s="14"/>
      <c r="N2" s="14"/>
      <c r="O2" s="14"/>
      <c r="P2" s="14"/>
      <c r="Q2" s="10"/>
      <c r="R2" s="10"/>
      <c r="S2" s="14" t="s">
        <v>103</v>
      </c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 t="s">
        <v>248</v>
      </c>
      <c r="AN2" s="14"/>
      <c r="AO2" s="14"/>
      <c r="AP2" s="14"/>
      <c r="AQ2" s="10"/>
      <c r="AR2" s="14"/>
      <c r="AS2" s="14"/>
    </row>
    <row r="3" spans="1:45" ht="12.75" customHeight="1">
      <c r="A3" s="325"/>
      <c r="B3" s="15"/>
      <c r="C3" s="15"/>
      <c r="D3" s="15"/>
      <c r="E3" s="15"/>
      <c r="F3" s="15"/>
      <c r="G3" s="10"/>
      <c r="H3" s="14"/>
      <c r="I3" s="14"/>
      <c r="J3" s="14"/>
      <c r="K3" s="14"/>
      <c r="L3" s="14"/>
      <c r="M3" s="14"/>
      <c r="N3" s="14"/>
      <c r="O3" s="14"/>
      <c r="P3" s="14"/>
      <c r="Q3" s="10"/>
      <c r="R3" s="10"/>
      <c r="S3" s="14"/>
      <c r="T3" s="14"/>
      <c r="U3" s="14"/>
      <c r="V3" s="10"/>
      <c r="W3" s="17" t="s">
        <v>0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 ht="12.75" customHeight="1">
      <c r="A4" s="145" t="s">
        <v>252</v>
      </c>
      <c r="B4" s="145"/>
      <c r="C4" s="145"/>
      <c r="D4" s="145"/>
      <c r="E4" s="145"/>
      <c r="F4" s="145"/>
      <c r="G4" s="145"/>
      <c r="H4" s="10"/>
      <c r="I4" s="10"/>
      <c r="J4" s="10"/>
      <c r="K4" s="10"/>
      <c r="L4" s="10"/>
      <c r="M4" s="11"/>
      <c r="N4" s="11"/>
      <c r="O4" s="11"/>
      <c r="P4" s="12"/>
      <c r="Q4" s="10"/>
      <c r="R4" s="10"/>
      <c r="S4" s="14"/>
      <c r="T4" s="14"/>
      <c r="U4" s="14"/>
      <c r="V4" s="14"/>
      <c r="W4" s="14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ht="12.75" customHeight="1">
      <c r="A5" s="145" t="s">
        <v>253</v>
      </c>
      <c r="B5" s="145"/>
      <c r="C5" s="145"/>
      <c r="D5" s="145"/>
      <c r="E5" s="145"/>
      <c r="F5" s="145"/>
      <c r="G5" s="145"/>
      <c r="H5" s="10"/>
      <c r="I5" s="10"/>
      <c r="J5" s="10"/>
      <c r="K5" s="10"/>
      <c r="L5" s="10"/>
      <c r="M5" s="10"/>
      <c r="N5" s="10"/>
      <c r="O5" s="10"/>
      <c r="P5" s="10"/>
      <c r="Q5" s="10"/>
      <c r="R5" s="14" t="s">
        <v>186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ht="12.75" customHeight="1">
      <c r="A6" s="325"/>
      <c r="B6" s="15"/>
      <c r="C6" s="15"/>
      <c r="D6" s="15"/>
      <c r="E6" s="15"/>
      <c r="F6" s="14"/>
      <c r="G6" s="14"/>
      <c r="H6" s="14"/>
      <c r="I6" s="14"/>
      <c r="J6" s="14"/>
      <c r="K6" s="14"/>
      <c r="L6" s="14"/>
      <c r="M6" s="14"/>
      <c r="N6" s="14"/>
      <c r="O6" s="82" t="s">
        <v>188</v>
      </c>
      <c r="P6" s="10"/>
      <c r="Q6" s="10"/>
      <c r="R6" s="10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0"/>
      <c r="AM6" s="14" t="s">
        <v>187</v>
      </c>
      <c r="AN6" s="14"/>
      <c r="AO6" s="14"/>
      <c r="AP6" s="10"/>
      <c r="AQ6" s="10"/>
      <c r="AR6" s="10"/>
      <c r="AS6" s="10"/>
    </row>
    <row r="7" spans="1:45" ht="12.75" customHeight="1">
      <c r="A7" s="370" t="s">
        <v>303</v>
      </c>
      <c r="B7" s="16"/>
      <c r="C7" s="16"/>
      <c r="D7" s="16"/>
      <c r="E7" s="16"/>
      <c r="F7" s="17"/>
      <c r="G7" s="17"/>
      <c r="H7" s="17"/>
      <c r="I7" s="17"/>
      <c r="J7" s="17"/>
      <c r="K7" s="17"/>
      <c r="L7" s="82"/>
      <c r="M7" s="82"/>
      <c r="N7" s="82"/>
      <c r="O7" s="82"/>
      <c r="P7" s="82"/>
      <c r="Q7" s="16"/>
      <c r="R7" s="82"/>
      <c r="S7" s="82"/>
      <c r="T7" s="82"/>
      <c r="U7" s="82"/>
      <c r="V7" s="82"/>
      <c r="W7" s="82"/>
      <c r="X7" s="22" t="s">
        <v>258</v>
      </c>
      <c r="Y7" s="82"/>
      <c r="Z7" s="82"/>
      <c r="AA7" s="82"/>
      <c r="AB7" s="82"/>
      <c r="AC7" s="82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6"/>
    </row>
    <row r="8" spans="1:45" ht="12.75" customHeight="1" thickBot="1">
      <c r="A8" s="326" t="s">
        <v>310</v>
      </c>
      <c r="B8" s="327"/>
      <c r="C8" s="328"/>
      <c r="D8" s="16"/>
      <c r="E8" s="16"/>
      <c r="F8" s="17"/>
      <c r="G8" s="17"/>
      <c r="H8" s="17"/>
      <c r="I8" s="17"/>
      <c r="J8" s="17"/>
      <c r="K8" s="17"/>
      <c r="L8" s="82"/>
      <c r="M8" s="82"/>
      <c r="N8" s="82"/>
      <c r="O8" s="82"/>
      <c r="P8" s="82"/>
      <c r="Q8" s="16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6"/>
    </row>
    <row r="9" spans="1:45" ht="12.75" customHeight="1" thickBot="1">
      <c r="A9" s="600" t="s">
        <v>1</v>
      </c>
      <c r="B9" s="598" t="s">
        <v>2</v>
      </c>
      <c r="C9" s="1"/>
      <c r="D9" s="602" t="s">
        <v>3</v>
      </c>
      <c r="E9" s="1"/>
      <c r="F9" s="588" t="s">
        <v>4</v>
      </c>
      <c r="G9" s="593" t="s">
        <v>55</v>
      </c>
      <c r="H9" s="595" t="s">
        <v>5</v>
      </c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596"/>
      <c r="AA9" s="596"/>
      <c r="AB9" s="596"/>
      <c r="AC9" s="596"/>
      <c r="AD9" s="596"/>
      <c r="AE9" s="596"/>
      <c r="AF9" s="596"/>
      <c r="AG9" s="596"/>
      <c r="AH9" s="596"/>
      <c r="AI9" s="596"/>
      <c r="AJ9" s="596"/>
      <c r="AK9" s="596"/>
      <c r="AL9" s="596"/>
      <c r="AM9" s="596"/>
      <c r="AN9" s="596"/>
      <c r="AO9" s="596"/>
      <c r="AP9" s="597"/>
      <c r="AQ9" s="167"/>
      <c r="AR9" s="1" t="s">
        <v>6</v>
      </c>
      <c r="AS9" s="168"/>
    </row>
    <row r="10" spans="1:45" ht="12.75" customHeight="1" thickBot="1">
      <c r="A10" s="601"/>
      <c r="B10" s="599"/>
      <c r="C10" s="134"/>
      <c r="D10" s="576"/>
      <c r="E10" s="134"/>
      <c r="F10" s="589"/>
      <c r="G10" s="594"/>
      <c r="H10" s="136"/>
      <c r="I10" s="137"/>
      <c r="J10" s="137" t="s">
        <v>7</v>
      </c>
      <c r="K10" s="137"/>
      <c r="L10" s="161"/>
      <c r="M10" s="137"/>
      <c r="N10" s="137"/>
      <c r="O10" s="137" t="s">
        <v>8</v>
      </c>
      <c r="P10" s="137"/>
      <c r="Q10" s="161"/>
      <c r="R10" s="137"/>
      <c r="S10" s="137"/>
      <c r="T10" s="160" t="s">
        <v>9</v>
      </c>
      <c r="U10" s="137"/>
      <c r="V10" s="161"/>
      <c r="W10" s="162"/>
      <c r="X10" s="162"/>
      <c r="Y10" s="162">
        <v>4</v>
      </c>
      <c r="Z10" s="162"/>
      <c r="AA10" s="162"/>
      <c r="AB10" s="136"/>
      <c r="AC10" s="137"/>
      <c r="AD10" s="160">
        <v>5</v>
      </c>
      <c r="AE10" s="137"/>
      <c r="AF10" s="161"/>
      <c r="AG10" s="137"/>
      <c r="AH10" s="137"/>
      <c r="AI10" s="160">
        <v>6</v>
      </c>
      <c r="AJ10" s="137"/>
      <c r="AK10" s="161"/>
      <c r="AL10" s="136"/>
      <c r="AM10" s="137"/>
      <c r="AN10" s="137">
        <v>7</v>
      </c>
      <c r="AO10" s="137"/>
      <c r="AP10" s="161"/>
      <c r="AQ10" s="134"/>
      <c r="AR10" s="135"/>
      <c r="AS10" s="3"/>
    </row>
    <row r="11" spans="1:45" ht="12.75" customHeight="1" thickBot="1">
      <c r="A11" s="20"/>
      <c r="B11" s="312"/>
      <c r="C11" s="139"/>
      <c r="D11" s="22"/>
      <c r="E11" s="22"/>
      <c r="F11" s="1"/>
      <c r="G11" s="23"/>
      <c r="H11" s="24" t="s">
        <v>14</v>
      </c>
      <c r="I11" s="24" t="s">
        <v>15</v>
      </c>
      <c r="J11" s="24" t="s">
        <v>16</v>
      </c>
      <c r="K11" s="24" t="s">
        <v>17</v>
      </c>
      <c r="L11" s="25" t="s">
        <v>18</v>
      </c>
      <c r="M11" s="1" t="s">
        <v>14</v>
      </c>
      <c r="N11" s="2" t="s">
        <v>15</v>
      </c>
      <c r="O11" s="2" t="s">
        <v>16</v>
      </c>
      <c r="P11" s="2" t="s">
        <v>17</v>
      </c>
      <c r="Q11" s="26" t="s">
        <v>18</v>
      </c>
      <c r="R11" s="2" t="s">
        <v>14</v>
      </c>
      <c r="S11" s="2" t="s">
        <v>15</v>
      </c>
      <c r="T11" s="2" t="s">
        <v>16</v>
      </c>
      <c r="U11" s="2" t="s">
        <v>17</v>
      </c>
      <c r="V11" s="27" t="s">
        <v>18</v>
      </c>
      <c r="W11" s="27"/>
      <c r="X11" s="27"/>
      <c r="Y11" s="27"/>
      <c r="Z11" s="27"/>
      <c r="AA11" s="27"/>
      <c r="AB11" s="1" t="s">
        <v>14</v>
      </c>
      <c r="AC11" s="2" t="s">
        <v>15</v>
      </c>
      <c r="AD11" s="2" t="s">
        <v>16</v>
      </c>
      <c r="AE11" s="2" t="s">
        <v>17</v>
      </c>
      <c r="AF11" s="26" t="s">
        <v>18</v>
      </c>
      <c r="AG11" s="2" t="s">
        <v>14</v>
      </c>
      <c r="AH11" s="2" t="s">
        <v>15</v>
      </c>
      <c r="AI11" s="2" t="s">
        <v>16</v>
      </c>
      <c r="AJ11" s="2" t="s">
        <v>17</v>
      </c>
      <c r="AK11" s="26" t="s">
        <v>18</v>
      </c>
      <c r="AL11" s="24" t="s">
        <v>14</v>
      </c>
      <c r="AM11" s="24" t="s">
        <v>15</v>
      </c>
      <c r="AN11" s="24" t="s">
        <v>16</v>
      </c>
      <c r="AO11" s="24" t="s">
        <v>17</v>
      </c>
      <c r="AP11" s="28" t="s">
        <v>18</v>
      </c>
      <c r="AQ11" s="595"/>
      <c r="AR11" s="596"/>
      <c r="AS11" s="603"/>
    </row>
    <row r="12" spans="1:45" ht="12.75" customHeight="1" thickBot="1">
      <c r="A12" s="600" t="s">
        <v>174</v>
      </c>
      <c r="B12" s="598" t="s">
        <v>175</v>
      </c>
      <c r="C12" s="602" t="s">
        <v>176</v>
      </c>
      <c r="D12" s="18"/>
      <c r="E12" s="18"/>
      <c r="F12" s="588" t="s">
        <v>177</v>
      </c>
      <c r="G12" s="588" t="s">
        <v>178</v>
      </c>
      <c r="H12" s="595" t="s">
        <v>179</v>
      </c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6"/>
      <c r="AE12" s="596"/>
      <c r="AF12" s="596"/>
      <c r="AG12" s="596"/>
      <c r="AH12" s="596"/>
      <c r="AI12" s="596"/>
      <c r="AJ12" s="596"/>
      <c r="AK12" s="596"/>
      <c r="AL12" s="596"/>
      <c r="AM12" s="596"/>
      <c r="AN12" s="596"/>
      <c r="AO12" s="596"/>
      <c r="AP12" s="596"/>
      <c r="AQ12" s="16"/>
      <c r="AR12" s="1" t="s">
        <v>180</v>
      </c>
      <c r="AS12" s="168"/>
    </row>
    <row r="13" spans="1:45" ht="12.75" customHeight="1" thickBot="1">
      <c r="A13" s="601"/>
      <c r="B13" s="599"/>
      <c r="C13" s="576"/>
      <c r="D13" s="19"/>
      <c r="E13" s="19"/>
      <c r="F13" s="589"/>
      <c r="G13" s="589"/>
      <c r="H13" s="22"/>
      <c r="I13" s="22"/>
      <c r="J13" s="22" t="s">
        <v>7</v>
      </c>
      <c r="K13" s="22"/>
      <c r="L13" s="140"/>
      <c r="M13" s="22"/>
      <c r="N13" s="22"/>
      <c r="O13" s="22" t="s">
        <v>8</v>
      </c>
      <c r="P13" s="22"/>
      <c r="Q13" s="140"/>
      <c r="R13" s="22"/>
      <c r="S13" s="22"/>
      <c r="T13" s="139" t="s">
        <v>9</v>
      </c>
      <c r="U13" s="22"/>
      <c r="V13" s="140"/>
      <c r="W13" s="141"/>
      <c r="X13" s="141"/>
      <c r="Y13" s="141">
        <v>4</v>
      </c>
      <c r="Z13" s="141"/>
      <c r="AA13" s="141"/>
      <c r="AB13" s="22"/>
      <c r="AC13" s="22"/>
      <c r="AD13" s="139">
        <v>5</v>
      </c>
      <c r="AE13" s="22"/>
      <c r="AF13" s="140"/>
      <c r="AG13" s="22"/>
      <c r="AH13" s="22"/>
      <c r="AI13" s="139">
        <v>6</v>
      </c>
      <c r="AJ13" s="22"/>
      <c r="AK13" s="140"/>
      <c r="AL13" s="163"/>
      <c r="AM13" s="22"/>
      <c r="AN13" s="22">
        <v>7</v>
      </c>
      <c r="AO13" s="22"/>
      <c r="AP13" s="140"/>
      <c r="AQ13" s="134"/>
      <c r="AR13" s="135"/>
      <c r="AS13" s="3"/>
    </row>
    <row r="14" spans="1:45" ht="12.75" customHeight="1" thickBot="1">
      <c r="A14" s="13"/>
      <c r="B14" s="13"/>
      <c r="C14" s="13"/>
      <c r="D14" s="13"/>
      <c r="E14" s="13"/>
      <c r="F14" s="13"/>
      <c r="G14" s="13"/>
      <c r="H14" s="143" t="s">
        <v>181</v>
      </c>
      <c r="I14" s="144" t="s">
        <v>182</v>
      </c>
      <c r="J14" s="144" t="s">
        <v>183</v>
      </c>
      <c r="K14" s="144" t="s">
        <v>184</v>
      </c>
      <c r="L14" s="165" t="s">
        <v>185</v>
      </c>
      <c r="M14" s="143" t="s">
        <v>181</v>
      </c>
      <c r="N14" s="144" t="s">
        <v>182</v>
      </c>
      <c r="O14" s="144" t="s">
        <v>183</v>
      </c>
      <c r="P14" s="144" t="s">
        <v>184</v>
      </c>
      <c r="Q14" s="165" t="s">
        <v>185</v>
      </c>
      <c r="R14" s="143" t="s">
        <v>181</v>
      </c>
      <c r="S14" s="144" t="s">
        <v>182</v>
      </c>
      <c r="T14" s="144" t="s">
        <v>183</v>
      </c>
      <c r="U14" s="144" t="s">
        <v>184</v>
      </c>
      <c r="V14" s="165" t="s">
        <v>185</v>
      </c>
      <c r="W14" s="164" t="s">
        <v>181</v>
      </c>
      <c r="X14" s="144" t="s">
        <v>182</v>
      </c>
      <c r="Y14" s="144" t="s">
        <v>183</v>
      </c>
      <c r="Z14" s="144" t="s">
        <v>184</v>
      </c>
      <c r="AA14" s="166" t="s">
        <v>185</v>
      </c>
      <c r="AB14" s="143" t="s">
        <v>181</v>
      </c>
      <c r="AC14" s="144" t="s">
        <v>182</v>
      </c>
      <c r="AD14" s="144" t="s">
        <v>183</v>
      </c>
      <c r="AE14" s="144" t="s">
        <v>184</v>
      </c>
      <c r="AF14" s="165" t="s">
        <v>185</v>
      </c>
      <c r="AG14" s="164" t="s">
        <v>181</v>
      </c>
      <c r="AH14" s="144" t="s">
        <v>182</v>
      </c>
      <c r="AI14" s="144" t="s">
        <v>183</v>
      </c>
      <c r="AJ14" s="144" t="s">
        <v>184</v>
      </c>
      <c r="AK14" s="166" t="s">
        <v>185</v>
      </c>
      <c r="AL14" s="143" t="s">
        <v>181</v>
      </c>
      <c r="AM14" s="144" t="s">
        <v>182</v>
      </c>
      <c r="AN14" s="144" t="s">
        <v>183</v>
      </c>
      <c r="AO14" s="144" t="s">
        <v>184</v>
      </c>
      <c r="AP14" s="142" t="s">
        <v>185</v>
      </c>
      <c r="AQ14" s="13"/>
      <c r="AR14" s="13"/>
      <c r="AS14" s="335"/>
    </row>
    <row r="15" spans="1:45" ht="12.75" customHeight="1" thickBot="1">
      <c r="A15" s="579" t="s">
        <v>165</v>
      </c>
      <c r="B15" s="580"/>
      <c r="C15" s="580"/>
      <c r="D15" s="580"/>
      <c r="E15" s="422"/>
      <c r="F15" s="29">
        <f aca="true" t="shared" si="0" ref="F15:AP15">SUM(F16:F26)</f>
        <v>35</v>
      </c>
      <c r="G15" s="29">
        <f t="shared" si="0"/>
        <v>46</v>
      </c>
      <c r="H15" s="79">
        <f t="shared" si="0"/>
        <v>10</v>
      </c>
      <c r="I15" s="79">
        <f t="shared" si="0"/>
        <v>4</v>
      </c>
      <c r="J15" s="79">
        <f t="shared" si="0"/>
        <v>1</v>
      </c>
      <c r="K15" s="79">
        <f t="shared" si="0"/>
        <v>0</v>
      </c>
      <c r="L15" s="79">
        <f t="shared" si="0"/>
        <v>18</v>
      </c>
      <c r="M15" s="79">
        <f t="shared" si="0"/>
        <v>8</v>
      </c>
      <c r="N15" s="79">
        <f t="shared" si="0"/>
        <v>3</v>
      </c>
      <c r="O15" s="79">
        <f t="shared" si="0"/>
        <v>0</v>
      </c>
      <c r="P15" s="79">
        <f t="shared" si="0"/>
        <v>0</v>
      </c>
      <c r="Q15" s="79">
        <f t="shared" si="0"/>
        <v>14</v>
      </c>
      <c r="R15" s="79">
        <f t="shared" si="0"/>
        <v>3</v>
      </c>
      <c r="S15" s="79">
        <f t="shared" si="0"/>
        <v>2</v>
      </c>
      <c r="T15" s="79">
        <f t="shared" si="0"/>
        <v>1</v>
      </c>
      <c r="U15" s="79">
        <f t="shared" si="0"/>
        <v>0</v>
      </c>
      <c r="V15" s="156">
        <f t="shared" si="0"/>
        <v>9</v>
      </c>
      <c r="W15" s="79">
        <f t="shared" si="0"/>
        <v>1</v>
      </c>
      <c r="X15" s="79">
        <f t="shared" si="0"/>
        <v>1</v>
      </c>
      <c r="Y15" s="79">
        <f t="shared" si="0"/>
        <v>1</v>
      </c>
      <c r="Z15" s="79">
        <f t="shared" si="0"/>
        <v>0</v>
      </c>
      <c r="AA15" s="79">
        <f t="shared" si="0"/>
        <v>5</v>
      </c>
      <c r="AB15" s="79">
        <f t="shared" si="0"/>
        <v>0</v>
      </c>
      <c r="AC15" s="79">
        <f t="shared" si="0"/>
        <v>0</v>
      </c>
      <c r="AD15" s="79">
        <f t="shared" si="0"/>
        <v>0</v>
      </c>
      <c r="AE15" s="79">
        <f t="shared" si="0"/>
        <v>0</v>
      </c>
      <c r="AF15" s="79">
        <f t="shared" si="0"/>
        <v>0</v>
      </c>
      <c r="AG15" s="79">
        <f t="shared" si="0"/>
        <v>0</v>
      </c>
      <c r="AH15" s="79">
        <f t="shared" si="0"/>
        <v>0</v>
      </c>
      <c r="AI15" s="79">
        <f t="shared" si="0"/>
        <v>0</v>
      </c>
      <c r="AJ15" s="79">
        <f t="shared" si="0"/>
        <v>0</v>
      </c>
      <c r="AK15" s="79">
        <f t="shared" si="0"/>
        <v>0</v>
      </c>
      <c r="AL15" s="79">
        <f t="shared" si="0"/>
        <v>0</v>
      </c>
      <c r="AM15" s="79">
        <f t="shared" si="0"/>
        <v>0</v>
      </c>
      <c r="AN15" s="79">
        <f t="shared" si="0"/>
        <v>0</v>
      </c>
      <c r="AO15" s="79">
        <f t="shared" si="0"/>
        <v>0</v>
      </c>
      <c r="AP15" s="79">
        <f t="shared" si="0"/>
        <v>0</v>
      </c>
      <c r="AQ15" s="30"/>
      <c r="AR15" s="31"/>
      <c r="AS15" s="32"/>
    </row>
    <row r="16" spans="1:45" ht="12.75" customHeight="1" thickBot="1">
      <c r="A16" s="4" t="s">
        <v>7</v>
      </c>
      <c r="B16" s="310" t="s">
        <v>332</v>
      </c>
      <c r="C16" s="5" t="s">
        <v>113</v>
      </c>
      <c r="D16" s="5" t="s">
        <v>78</v>
      </c>
      <c r="E16" s="5" t="s">
        <v>374</v>
      </c>
      <c r="F16" s="6">
        <f aca="true" t="shared" si="1" ref="F16:F26">SUM(H16:AP16)-G16</f>
        <v>5</v>
      </c>
      <c r="G16" s="6">
        <f aca="true" t="shared" si="2" ref="G16:G26">L16+Q16+V16+AA16+AF16+AK16+AP16</f>
        <v>6</v>
      </c>
      <c r="H16" s="33">
        <v>3</v>
      </c>
      <c r="I16" s="34">
        <v>2</v>
      </c>
      <c r="J16" s="34">
        <v>0</v>
      </c>
      <c r="K16" s="34" t="s">
        <v>61</v>
      </c>
      <c r="L16" s="35">
        <v>6</v>
      </c>
      <c r="M16" s="36"/>
      <c r="N16" s="34"/>
      <c r="O16" s="34"/>
      <c r="P16" s="34"/>
      <c r="Q16" s="37"/>
      <c r="R16" s="33"/>
      <c r="S16" s="34"/>
      <c r="T16" s="34"/>
      <c r="U16" s="34"/>
      <c r="V16" s="35"/>
      <c r="W16" s="36"/>
      <c r="X16" s="34"/>
      <c r="Y16" s="34"/>
      <c r="Z16" s="34"/>
      <c r="AA16" s="37"/>
      <c r="AB16" s="33"/>
      <c r="AC16" s="34"/>
      <c r="AD16" s="34"/>
      <c r="AE16" s="34"/>
      <c r="AF16" s="35"/>
      <c r="AG16" s="36"/>
      <c r="AH16" s="34"/>
      <c r="AI16" s="34"/>
      <c r="AJ16" s="34"/>
      <c r="AK16" s="37"/>
      <c r="AL16" s="36"/>
      <c r="AM16" s="34"/>
      <c r="AN16" s="34"/>
      <c r="AO16" s="34"/>
      <c r="AP16" s="37"/>
      <c r="AQ16" s="4"/>
      <c r="AR16" s="283"/>
      <c r="AS16" s="309"/>
    </row>
    <row r="17" spans="1:45" ht="12.75" customHeight="1" thickBot="1">
      <c r="A17" s="4" t="s">
        <v>8</v>
      </c>
      <c r="B17" s="310" t="s">
        <v>333</v>
      </c>
      <c r="C17" s="5" t="s">
        <v>114</v>
      </c>
      <c r="D17" s="5" t="s">
        <v>77</v>
      </c>
      <c r="E17" s="5" t="s">
        <v>374</v>
      </c>
      <c r="F17" s="6">
        <f t="shared" si="1"/>
        <v>5</v>
      </c>
      <c r="G17" s="6">
        <f t="shared" si="2"/>
        <v>6</v>
      </c>
      <c r="H17" s="33"/>
      <c r="I17" s="34"/>
      <c r="J17" s="34"/>
      <c r="K17" s="34"/>
      <c r="L17" s="35"/>
      <c r="M17" s="36">
        <v>3</v>
      </c>
      <c r="N17" s="34">
        <v>2</v>
      </c>
      <c r="O17" s="34">
        <v>0</v>
      </c>
      <c r="P17" s="355" t="s">
        <v>61</v>
      </c>
      <c r="Q17" s="37">
        <v>6</v>
      </c>
      <c r="R17" s="33"/>
      <c r="S17" s="34"/>
      <c r="T17" s="34"/>
      <c r="U17" s="34"/>
      <c r="V17" s="35"/>
      <c r="W17" s="36"/>
      <c r="X17" s="34"/>
      <c r="Y17" s="34"/>
      <c r="Z17" s="34"/>
      <c r="AA17" s="37"/>
      <c r="AB17" s="33"/>
      <c r="AC17" s="34"/>
      <c r="AD17" s="34"/>
      <c r="AE17" s="34"/>
      <c r="AF17" s="35"/>
      <c r="AG17" s="36"/>
      <c r="AH17" s="34"/>
      <c r="AI17" s="34"/>
      <c r="AJ17" s="34"/>
      <c r="AK17" s="37"/>
      <c r="AL17" s="36"/>
      <c r="AM17" s="34"/>
      <c r="AN17" s="34"/>
      <c r="AO17" s="34"/>
      <c r="AP17" s="37"/>
      <c r="AQ17" s="4">
        <v>1</v>
      </c>
      <c r="AR17" s="284"/>
      <c r="AS17" s="309"/>
    </row>
    <row r="18" spans="1:45" ht="12.75" customHeight="1" thickBot="1">
      <c r="A18" s="196" t="s">
        <v>9</v>
      </c>
      <c r="B18" s="313" t="s">
        <v>315</v>
      </c>
      <c r="C18" s="186" t="s">
        <v>115</v>
      </c>
      <c r="D18" s="186" t="s">
        <v>57</v>
      </c>
      <c r="E18" s="186" t="s">
        <v>375</v>
      </c>
      <c r="F18" s="187">
        <f t="shared" si="1"/>
        <v>2</v>
      </c>
      <c r="G18" s="187">
        <f t="shared" si="2"/>
        <v>4</v>
      </c>
      <c r="H18" s="197"/>
      <c r="I18" s="183"/>
      <c r="J18" s="183"/>
      <c r="K18" s="183"/>
      <c r="L18" s="198"/>
      <c r="M18" s="182">
        <v>2</v>
      </c>
      <c r="N18" s="183">
        <v>0</v>
      </c>
      <c r="O18" s="183">
        <v>0</v>
      </c>
      <c r="P18" s="183" t="s">
        <v>61</v>
      </c>
      <c r="Q18" s="184">
        <v>4</v>
      </c>
      <c r="R18" s="197"/>
      <c r="S18" s="183"/>
      <c r="T18" s="183"/>
      <c r="U18" s="183"/>
      <c r="V18" s="198"/>
      <c r="W18" s="182"/>
      <c r="X18" s="183"/>
      <c r="Y18" s="183"/>
      <c r="Z18" s="183"/>
      <c r="AA18" s="184"/>
      <c r="AB18" s="197"/>
      <c r="AC18" s="183"/>
      <c r="AD18" s="183"/>
      <c r="AE18" s="183"/>
      <c r="AF18" s="198"/>
      <c r="AG18" s="182"/>
      <c r="AH18" s="183"/>
      <c r="AI18" s="183"/>
      <c r="AJ18" s="183"/>
      <c r="AK18" s="184"/>
      <c r="AL18" s="182"/>
      <c r="AM18" s="183"/>
      <c r="AN18" s="183"/>
      <c r="AO18" s="183"/>
      <c r="AP18" s="184"/>
      <c r="AQ18" s="199">
        <v>1</v>
      </c>
      <c r="AR18" s="249"/>
      <c r="AS18" s="200"/>
    </row>
    <row r="19" spans="1:45" ht="12.75" customHeight="1" thickBot="1">
      <c r="A19" s="196" t="s">
        <v>10</v>
      </c>
      <c r="B19" s="313" t="s">
        <v>316</v>
      </c>
      <c r="C19" s="186" t="s">
        <v>116</v>
      </c>
      <c r="D19" s="186" t="s">
        <v>58</v>
      </c>
      <c r="E19" s="186" t="s">
        <v>375</v>
      </c>
      <c r="F19" s="187">
        <f t="shared" si="1"/>
        <v>1</v>
      </c>
      <c r="G19" s="187">
        <f t="shared" si="2"/>
        <v>2</v>
      </c>
      <c r="H19" s="197"/>
      <c r="I19" s="183"/>
      <c r="J19" s="183"/>
      <c r="K19" s="183"/>
      <c r="L19" s="198"/>
      <c r="M19" s="182"/>
      <c r="N19" s="183"/>
      <c r="O19" s="183"/>
      <c r="P19" s="183"/>
      <c r="Q19" s="184"/>
      <c r="R19" s="320"/>
      <c r="S19" s="321"/>
      <c r="T19" s="321"/>
      <c r="U19" s="321"/>
      <c r="V19" s="198"/>
      <c r="W19" s="182">
        <v>0</v>
      </c>
      <c r="X19" s="183">
        <v>0</v>
      </c>
      <c r="Y19" s="183">
        <v>1</v>
      </c>
      <c r="Z19" s="183" t="s">
        <v>230</v>
      </c>
      <c r="AA19" s="184">
        <v>2</v>
      </c>
      <c r="AB19" s="197"/>
      <c r="AC19" s="183"/>
      <c r="AD19" s="183"/>
      <c r="AE19" s="183"/>
      <c r="AF19" s="198"/>
      <c r="AG19" s="182"/>
      <c r="AH19" s="183"/>
      <c r="AI19" s="183"/>
      <c r="AJ19" s="183"/>
      <c r="AK19" s="184"/>
      <c r="AL19" s="182"/>
      <c r="AM19" s="183"/>
      <c r="AN19" s="183"/>
      <c r="AO19" s="183"/>
      <c r="AP19" s="184"/>
      <c r="AQ19" s="201">
        <v>1</v>
      </c>
      <c r="AR19" s="202"/>
      <c r="AS19" s="203"/>
    </row>
    <row r="20" spans="1:45" ht="12.75" customHeight="1" thickBot="1">
      <c r="A20" s="4" t="s">
        <v>11</v>
      </c>
      <c r="B20" s="310" t="s">
        <v>334</v>
      </c>
      <c r="C20" s="5" t="s">
        <v>117</v>
      </c>
      <c r="D20" s="5" t="s">
        <v>59</v>
      </c>
      <c r="E20" s="5" t="s">
        <v>375</v>
      </c>
      <c r="F20" s="6">
        <f t="shared" si="1"/>
        <v>3</v>
      </c>
      <c r="G20" s="6">
        <f t="shared" si="2"/>
        <v>4</v>
      </c>
      <c r="H20" s="38">
        <v>2</v>
      </c>
      <c r="I20" s="39">
        <v>0</v>
      </c>
      <c r="J20" s="41">
        <v>1</v>
      </c>
      <c r="K20" s="41" t="s">
        <v>230</v>
      </c>
      <c r="L20" s="46">
        <v>4</v>
      </c>
      <c r="M20" s="40"/>
      <c r="N20" s="41"/>
      <c r="O20" s="41"/>
      <c r="P20" s="41"/>
      <c r="Q20" s="42"/>
      <c r="R20" s="45"/>
      <c r="S20" s="41"/>
      <c r="T20" s="41"/>
      <c r="U20" s="41"/>
      <c r="V20" s="46"/>
      <c r="W20" s="40"/>
      <c r="X20" s="41"/>
      <c r="Y20" s="41"/>
      <c r="Z20" s="41"/>
      <c r="AA20" s="42"/>
      <c r="AB20" s="45"/>
      <c r="AC20" s="41"/>
      <c r="AD20" s="41"/>
      <c r="AE20" s="41"/>
      <c r="AF20" s="46"/>
      <c r="AG20" s="40"/>
      <c r="AH20" s="41"/>
      <c r="AI20" s="41"/>
      <c r="AJ20" s="41"/>
      <c r="AK20" s="42"/>
      <c r="AL20" s="40"/>
      <c r="AM20" s="41"/>
      <c r="AN20" s="41"/>
      <c r="AO20" s="41"/>
      <c r="AP20" s="42"/>
      <c r="AQ20" s="146"/>
      <c r="AR20" s="43"/>
      <c r="AS20" s="44"/>
    </row>
    <row r="21" spans="1:45" ht="12.75" customHeight="1" thickBot="1">
      <c r="A21" s="196" t="s">
        <v>12</v>
      </c>
      <c r="B21" s="313" t="s">
        <v>362</v>
      </c>
      <c r="C21" s="186" t="s">
        <v>118</v>
      </c>
      <c r="D21" s="186" t="s">
        <v>81</v>
      </c>
      <c r="E21" s="5" t="s">
        <v>375</v>
      </c>
      <c r="F21" s="187">
        <f t="shared" si="1"/>
        <v>4</v>
      </c>
      <c r="G21" s="187">
        <f t="shared" si="2"/>
        <v>4</v>
      </c>
      <c r="H21" s="197">
        <v>2</v>
      </c>
      <c r="I21" s="183">
        <v>2</v>
      </c>
      <c r="J21" s="183">
        <v>0</v>
      </c>
      <c r="K21" s="183" t="s">
        <v>61</v>
      </c>
      <c r="L21" s="198">
        <v>4</v>
      </c>
      <c r="M21" s="182"/>
      <c r="N21" s="183"/>
      <c r="O21" s="183"/>
      <c r="P21" s="183"/>
      <c r="Q21" s="184"/>
      <c r="R21" s="197"/>
      <c r="S21" s="183"/>
      <c r="T21" s="183"/>
      <c r="U21" s="183"/>
      <c r="V21" s="198"/>
      <c r="W21" s="182"/>
      <c r="X21" s="183"/>
      <c r="Y21" s="183"/>
      <c r="Z21" s="183"/>
      <c r="AA21" s="184"/>
      <c r="AB21" s="197"/>
      <c r="AC21" s="183"/>
      <c r="AD21" s="183"/>
      <c r="AE21" s="183"/>
      <c r="AF21" s="198"/>
      <c r="AG21" s="182"/>
      <c r="AH21" s="183"/>
      <c r="AI21" s="183"/>
      <c r="AJ21" s="183"/>
      <c r="AK21" s="184"/>
      <c r="AL21" s="182"/>
      <c r="AM21" s="183"/>
      <c r="AN21" s="183"/>
      <c r="AO21" s="183"/>
      <c r="AP21" s="184"/>
      <c r="AQ21" s="199"/>
      <c r="AR21" s="249"/>
      <c r="AS21" s="200"/>
    </row>
    <row r="22" spans="1:45" ht="12.75" customHeight="1" thickBot="1">
      <c r="A22" s="196" t="s">
        <v>13</v>
      </c>
      <c r="B22" s="313" t="s">
        <v>317</v>
      </c>
      <c r="C22" s="186" t="s">
        <v>119</v>
      </c>
      <c r="D22" s="186" t="s">
        <v>79</v>
      </c>
      <c r="E22" s="5" t="s">
        <v>375</v>
      </c>
      <c r="F22" s="187">
        <f t="shared" si="1"/>
        <v>4</v>
      </c>
      <c r="G22" s="187">
        <f t="shared" si="2"/>
        <v>4</v>
      </c>
      <c r="H22" s="197"/>
      <c r="I22" s="183"/>
      <c r="J22" s="183"/>
      <c r="K22" s="183"/>
      <c r="L22" s="198"/>
      <c r="M22" s="182">
        <v>3</v>
      </c>
      <c r="N22" s="183">
        <v>1</v>
      </c>
      <c r="O22" s="183">
        <v>0</v>
      </c>
      <c r="P22" s="183" t="s">
        <v>61</v>
      </c>
      <c r="Q22" s="184">
        <v>4</v>
      </c>
      <c r="R22" s="197"/>
      <c r="S22" s="183"/>
      <c r="T22" s="183"/>
      <c r="U22" s="183"/>
      <c r="V22" s="198"/>
      <c r="W22" s="182"/>
      <c r="X22" s="183"/>
      <c r="Y22" s="183"/>
      <c r="Z22" s="183"/>
      <c r="AA22" s="184"/>
      <c r="AB22" s="197"/>
      <c r="AC22" s="183"/>
      <c r="AD22" s="183"/>
      <c r="AE22" s="183"/>
      <c r="AF22" s="198"/>
      <c r="AG22" s="182"/>
      <c r="AH22" s="183"/>
      <c r="AI22" s="183"/>
      <c r="AJ22" s="183"/>
      <c r="AK22" s="184"/>
      <c r="AL22" s="182"/>
      <c r="AM22" s="216"/>
      <c r="AN22" s="216"/>
      <c r="AO22" s="216"/>
      <c r="AP22" s="219"/>
      <c r="AQ22" s="199">
        <v>6</v>
      </c>
      <c r="AR22" s="249"/>
      <c r="AS22" s="200"/>
    </row>
    <row r="23" spans="1:45" ht="12.75" customHeight="1" thickBot="1">
      <c r="A23" s="4" t="s">
        <v>19</v>
      </c>
      <c r="B23" s="310" t="s">
        <v>335</v>
      </c>
      <c r="C23" s="5" t="s">
        <v>120</v>
      </c>
      <c r="D23" s="5" t="s">
        <v>80</v>
      </c>
      <c r="E23" s="5" t="s">
        <v>375</v>
      </c>
      <c r="F23" s="6">
        <f>SUM(H23:AP23)-G23</f>
        <v>4</v>
      </c>
      <c r="G23" s="6">
        <f>L23+Q23+V23+AA23+AF23+AK23+AP23</f>
        <v>6</v>
      </c>
      <c r="H23" s="38"/>
      <c r="I23" s="39"/>
      <c r="J23" s="41"/>
      <c r="K23" s="41"/>
      <c r="L23" s="46"/>
      <c r="M23" s="40"/>
      <c r="N23" s="41"/>
      <c r="O23" s="41"/>
      <c r="P23" s="41"/>
      <c r="Q23" s="42"/>
      <c r="R23" s="45">
        <v>2</v>
      </c>
      <c r="S23" s="41">
        <v>2</v>
      </c>
      <c r="T23" s="41">
        <v>0</v>
      </c>
      <c r="U23" s="41" t="s">
        <v>61</v>
      </c>
      <c r="V23" s="46">
        <v>6</v>
      </c>
      <c r="W23" s="40"/>
      <c r="X23" s="41"/>
      <c r="Y23" s="41"/>
      <c r="Z23" s="41"/>
      <c r="AA23" s="42"/>
      <c r="AB23" s="45"/>
      <c r="AC23" s="41"/>
      <c r="AD23" s="41"/>
      <c r="AE23" s="41"/>
      <c r="AF23" s="46"/>
      <c r="AG23" s="40"/>
      <c r="AH23" s="41"/>
      <c r="AI23" s="41"/>
      <c r="AJ23" s="41"/>
      <c r="AK23" s="42"/>
      <c r="AL23" s="40"/>
      <c r="AM23" s="355"/>
      <c r="AN23" s="355"/>
      <c r="AO23" s="355"/>
      <c r="AP23" s="356"/>
      <c r="AQ23" s="260" t="s">
        <v>210</v>
      </c>
      <c r="AR23" s="354"/>
      <c r="AS23" s="357"/>
    </row>
    <row r="24" spans="1:45" ht="12.75" customHeight="1" thickBot="1">
      <c r="A24" s="247" t="s">
        <v>20</v>
      </c>
      <c r="B24" s="310" t="s">
        <v>336</v>
      </c>
      <c r="C24" s="245" t="s">
        <v>121</v>
      </c>
      <c r="D24" s="245" t="s">
        <v>82</v>
      </c>
      <c r="E24" s="245" t="s">
        <v>374</v>
      </c>
      <c r="F24" s="246">
        <f t="shared" si="1"/>
        <v>2</v>
      </c>
      <c r="G24" s="246">
        <f t="shared" si="2"/>
        <v>3</v>
      </c>
      <c r="H24" s="45"/>
      <c r="I24" s="41"/>
      <c r="J24" s="41"/>
      <c r="K24" s="41"/>
      <c r="L24" s="46"/>
      <c r="M24" s="40"/>
      <c r="N24" s="41"/>
      <c r="O24" s="41"/>
      <c r="P24" s="41"/>
      <c r="Q24" s="42"/>
      <c r="R24" s="45">
        <v>1</v>
      </c>
      <c r="S24" s="41">
        <v>0</v>
      </c>
      <c r="T24" s="41">
        <v>1</v>
      </c>
      <c r="U24" s="41" t="s">
        <v>230</v>
      </c>
      <c r="V24" s="46">
        <v>3</v>
      </c>
      <c r="W24" s="40"/>
      <c r="X24" s="41"/>
      <c r="Y24" s="41"/>
      <c r="Z24" s="41"/>
      <c r="AA24" s="42"/>
      <c r="AB24" s="45"/>
      <c r="AC24" s="41"/>
      <c r="AD24" s="41"/>
      <c r="AE24" s="41"/>
      <c r="AF24" s="46"/>
      <c r="AG24" s="40"/>
      <c r="AH24" s="41"/>
      <c r="AI24" s="41"/>
      <c r="AJ24" s="41"/>
      <c r="AK24" s="42"/>
      <c r="AL24" s="40"/>
      <c r="AM24" s="355"/>
      <c r="AN24" s="355"/>
      <c r="AO24" s="355"/>
      <c r="AP24" s="356"/>
      <c r="AQ24" s="260" t="s">
        <v>210</v>
      </c>
      <c r="AR24" s="248"/>
      <c r="AS24" s="147"/>
    </row>
    <row r="25" spans="1:45" ht="12.75" customHeight="1" thickBot="1">
      <c r="A25" s="196" t="s">
        <v>21</v>
      </c>
      <c r="B25" s="313" t="s">
        <v>318</v>
      </c>
      <c r="C25" s="186" t="s">
        <v>122</v>
      </c>
      <c r="D25" s="186" t="s">
        <v>83</v>
      </c>
      <c r="E25" s="186" t="s">
        <v>374</v>
      </c>
      <c r="F25" s="187">
        <f t="shared" si="1"/>
        <v>2</v>
      </c>
      <c r="G25" s="187">
        <f t="shared" si="2"/>
        <v>3</v>
      </c>
      <c r="H25" s="215"/>
      <c r="I25" s="216"/>
      <c r="J25" s="216"/>
      <c r="K25" s="216"/>
      <c r="L25" s="217"/>
      <c r="M25" s="218"/>
      <c r="N25" s="216"/>
      <c r="O25" s="216"/>
      <c r="P25" s="216"/>
      <c r="Q25" s="219"/>
      <c r="R25" s="215"/>
      <c r="S25" s="216"/>
      <c r="T25" s="216"/>
      <c r="U25" s="216"/>
      <c r="V25" s="217"/>
      <c r="W25" s="218">
        <v>1</v>
      </c>
      <c r="X25" s="216">
        <v>1</v>
      </c>
      <c r="Y25" s="216">
        <v>0</v>
      </c>
      <c r="Z25" s="216" t="s">
        <v>61</v>
      </c>
      <c r="AA25" s="219">
        <v>3</v>
      </c>
      <c r="AB25" s="215"/>
      <c r="AC25" s="216"/>
      <c r="AD25" s="216"/>
      <c r="AE25" s="216"/>
      <c r="AF25" s="217"/>
      <c r="AG25" s="218"/>
      <c r="AH25" s="216"/>
      <c r="AI25" s="216"/>
      <c r="AJ25" s="216"/>
      <c r="AK25" s="219"/>
      <c r="AL25" s="218"/>
      <c r="AM25" s="216"/>
      <c r="AN25" s="216"/>
      <c r="AO25" s="216"/>
      <c r="AP25" s="219"/>
      <c r="AQ25" s="201">
        <v>9</v>
      </c>
      <c r="AR25" s="202"/>
      <c r="AS25" s="203"/>
    </row>
    <row r="26" spans="1:45" ht="12.75" customHeight="1" thickBot="1">
      <c r="A26" s="196" t="s">
        <v>22</v>
      </c>
      <c r="B26" s="313" t="s">
        <v>319</v>
      </c>
      <c r="C26" s="186" t="s">
        <v>123</v>
      </c>
      <c r="D26" s="186" t="s">
        <v>60</v>
      </c>
      <c r="E26" s="186" t="s">
        <v>374</v>
      </c>
      <c r="F26" s="187">
        <f t="shared" si="1"/>
        <v>3</v>
      </c>
      <c r="G26" s="187">
        <f t="shared" si="2"/>
        <v>4</v>
      </c>
      <c r="H26" s="215">
        <v>3</v>
      </c>
      <c r="I26" s="216">
        <v>0</v>
      </c>
      <c r="J26" s="216">
        <v>0</v>
      </c>
      <c r="K26" s="216" t="s">
        <v>230</v>
      </c>
      <c r="L26" s="217">
        <v>4</v>
      </c>
      <c r="M26" s="218"/>
      <c r="N26" s="216"/>
      <c r="O26" s="216"/>
      <c r="P26" s="216"/>
      <c r="Q26" s="219"/>
      <c r="R26" s="215"/>
      <c r="S26" s="216"/>
      <c r="T26" s="216"/>
      <c r="U26" s="216"/>
      <c r="V26" s="217"/>
      <c r="W26" s="218"/>
      <c r="X26" s="216"/>
      <c r="Y26" s="216"/>
      <c r="Z26" s="216"/>
      <c r="AA26" s="219"/>
      <c r="AB26" s="215"/>
      <c r="AC26" s="216"/>
      <c r="AD26" s="216"/>
      <c r="AE26" s="216"/>
      <c r="AF26" s="217"/>
      <c r="AG26" s="218"/>
      <c r="AH26" s="216"/>
      <c r="AI26" s="216"/>
      <c r="AJ26" s="216"/>
      <c r="AK26" s="219"/>
      <c r="AL26" s="218"/>
      <c r="AM26" s="216"/>
      <c r="AN26" s="216"/>
      <c r="AO26" s="216"/>
      <c r="AP26" s="219"/>
      <c r="AQ26" s="201"/>
      <c r="AR26" s="249"/>
      <c r="AS26" s="203"/>
    </row>
    <row r="27" spans="1:45" ht="12.75" customHeight="1" thickBot="1">
      <c r="A27" s="579" t="s">
        <v>166</v>
      </c>
      <c r="B27" s="581"/>
      <c r="C27" s="581"/>
      <c r="D27" s="581"/>
      <c r="E27" s="7"/>
      <c r="F27" s="8">
        <f aca="true" t="shared" si="3" ref="F27:AP27">SUM(F28:F35)</f>
        <v>16</v>
      </c>
      <c r="G27" s="9">
        <f t="shared" si="3"/>
        <v>17</v>
      </c>
      <c r="H27" s="47">
        <f t="shared" si="3"/>
        <v>2</v>
      </c>
      <c r="I27" s="48">
        <f t="shared" si="3"/>
        <v>0</v>
      </c>
      <c r="J27" s="48">
        <f t="shared" si="3"/>
        <v>0</v>
      </c>
      <c r="K27" s="48">
        <f t="shared" si="3"/>
        <v>0</v>
      </c>
      <c r="L27" s="49">
        <f t="shared" si="3"/>
        <v>2</v>
      </c>
      <c r="M27" s="50">
        <f t="shared" si="3"/>
        <v>3</v>
      </c>
      <c r="N27" s="48">
        <f t="shared" si="3"/>
        <v>1</v>
      </c>
      <c r="O27" s="48">
        <f t="shared" si="3"/>
        <v>0</v>
      </c>
      <c r="P27" s="48">
        <f t="shared" si="3"/>
        <v>0</v>
      </c>
      <c r="Q27" s="51">
        <f t="shared" si="3"/>
        <v>4</v>
      </c>
      <c r="R27" s="47">
        <f t="shared" si="3"/>
        <v>1</v>
      </c>
      <c r="S27" s="48">
        <f t="shared" si="3"/>
        <v>1</v>
      </c>
      <c r="T27" s="48">
        <f t="shared" si="3"/>
        <v>0</v>
      </c>
      <c r="U27" s="48">
        <f t="shared" si="3"/>
        <v>0</v>
      </c>
      <c r="V27" s="49">
        <f t="shared" si="3"/>
        <v>2</v>
      </c>
      <c r="W27" s="50">
        <f t="shared" si="3"/>
        <v>0</v>
      </c>
      <c r="X27" s="48">
        <f t="shared" si="3"/>
        <v>0</v>
      </c>
      <c r="Y27" s="48">
        <f t="shared" si="3"/>
        <v>0</v>
      </c>
      <c r="Z27" s="48">
        <f t="shared" si="3"/>
        <v>0</v>
      </c>
      <c r="AA27" s="51">
        <f t="shared" si="3"/>
        <v>0</v>
      </c>
      <c r="AB27" s="47">
        <f t="shared" si="3"/>
        <v>3</v>
      </c>
      <c r="AC27" s="48">
        <f t="shared" si="3"/>
        <v>1</v>
      </c>
      <c r="AD27" s="48">
        <f t="shared" si="3"/>
        <v>0</v>
      </c>
      <c r="AE27" s="48">
        <f t="shared" si="3"/>
        <v>0</v>
      </c>
      <c r="AF27" s="49">
        <f t="shared" si="3"/>
        <v>4</v>
      </c>
      <c r="AG27" s="50">
        <f t="shared" si="3"/>
        <v>4</v>
      </c>
      <c r="AH27" s="48">
        <f t="shared" si="3"/>
        <v>0</v>
      </c>
      <c r="AI27" s="48">
        <f t="shared" si="3"/>
        <v>0</v>
      </c>
      <c r="AJ27" s="48">
        <f t="shared" si="3"/>
        <v>0</v>
      </c>
      <c r="AK27" s="51">
        <f t="shared" si="3"/>
        <v>5</v>
      </c>
      <c r="AL27" s="50">
        <f t="shared" si="3"/>
        <v>0</v>
      </c>
      <c r="AM27" s="48">
        <f t="shared" si="3"/>
        <v>0</v>
      </c>
      <c r="AN27" s="48">
        <f t="shared" si="3"/>
        <v>0</v>
      </c>
      <c r="AO27" s="48">
        <f t="shared" si="3"/>
        <v>0</v>
      </c>
      <c r="AP27" s="51">
        <f t="shared" si="3"/>
        <v>0</v>
      </c>
      <c r="AQ27" s="47"/>
      <c r="AR27" s="48"/>
      <c r="AS27" s="52"/>
    </row>
    <row r="28" spans="1:45" ht="12.75" customHeight="1" thickBot="1">
      <c r="A28" s="204" t="s">
        <v>23</v>
      </c>
      <c r="B28" s="186" t="s">
        <v>320</v>
      </c>
      <c r="C28" s="186" t="s">
        <v>302</v>
      </c>
      <c r="D28" s="186" t="s">
        <v>299</v>
      </c>
      <c r="E28" s="186" t="s">
        <v>376</v>
      </c>
      <c r="F28" s="187">
        <f aca="true" t="shared" si="4" ref="F28:F35">SUM(H28:AP28)-G28</f>
        <v>2</v>
      </c>
      <c r="G28" s="187">
        <f aca="true" t="shared" si="5" ref="G28:G35">L28+Q28+V28+AA28+AF28+AK28+AP28</f>
        <v>2</v>
      </c>
      <c r="H28" s="254">
        <v>2</v>
      </c>
      <c r="I28" s="252">
        <v>0</v>
      </c>
      <c r="J28" s="252">
        <v>0</v>
      </c>
      <c r="K28" s="252" t="s">
        <v>61</v>
      </c>
      <c r="L28" s="253">
        <v>2</v>
      </c>
      <c r="M28" s="254"/>
      <c r="N28" s="252"/>
      <c r="O28" s="252"/>
      <c r="P28" s="252"/>
      <c r="Q28" s="414"/>
      <c r="R28" s="254"/>
      <c r="S28" s="252"/>
      <c r="T28" s="252"/>
      <c r="U28" s="252"/>
      <c r="V28" s="253"/>
      <c r="W28" s="254"/>
      <c r="X28" s="252"/>
      <c r="Y28" s="252"/>
      <c r="Z28" s="252"/>
      <c r="AA28" s="253"/>
      <c r="AB28" s="324"/>
      <c r="AC28" s="252"/>
      <c r="AD28" s="252"/>
      <c r="AE28" s="252"/>
      <c r="AF28" s="253"/>
      <c r="AG28" s="254"/>
      <c r="AH28" s="252"/>
      <c r="AI28" s="252"/>
      <c r="AJ28" s="252"/>
      <c r="AK28" s="255"/>
      <c r="AL28" s="254"/>
      <c r="AM28" s="252"/>
      <c r="AN28" s="252"/>
      <c r="AO28" s="252"/>
      <c r="AP28" s="255"/>
      <c r="AQ28" s="256"/>
      <c r="AR28" s="257"/>
      <c r="AS28" s="258"/>
    </row>
    <row r="29" spans="1:45" ht="12.75" customHeight="1" thickBot="1">
      <c r="A29" s="204" t="s">
        <v>24</v>
      </c>
      <c r="B29" s="186" t="s">
        <v>321</v>
      </c>
      <c r="C29" s="186" t="s">
        <v>301</v>
      </c>
      <c r="D29" s="186" t="s">
        <v>300</v>
      </c>
      <c r="E29" s="186" t="s">
        <v>376</v>
      </c>
      <c r="F29" s="187">
        <f t="shared" si="4"/>
        <v>2</v>
      </c>
      <c r="G29" s="187">
        <f t="shared" si="5"/>
        <v>2</v>
      </c>
      <c r="H29" s="415"/>
      <c r="I29" s="252"/>
      <c r="J29" s="252"/>
      <c r="K29" s="252"/>
      <c r="L29" s="253"/>
      <c r="M29" s="254">
        <v>1</v>
      </c>
      <c r="N29" s="252">
        <v>1</v>
      </c>
      <c r="O29" s="252">
        <v>0</v>
      </c>
      <c r="P29" s="252" t="s">
        <v>230</v>
      </c>
      <c r="Q29" s="219">
        <v>2</v>
      </c>
      <c r="R29" s="215"/>
      <c r="S29" s="252"/>
      <c r="T29" s="252"/>
      <c r="U29" s="252"/>
      <c r="V29" s="253"/>
      <c r="W29" s="254"/>
      <c r="X29" s="252"/>
      <c r="Y29" s="252"/>
      <c r="Z29" s="252"/>
      <c r="AA29" s="253"/>
      <c r="AB29" s="254"/>
      <c r="AC29" s="252"/>
      <c r="AD29" s="252"/>
      <c r="AE29" s="252"/>
      <c r="AF29" s="253"/>
      <c r="AG29" s="254"/>
      <c r="AH29" s="252"/>
      <c r="AI29" s="252"/>
      <c r="AJ29" s="252"/>
      <c r="AK29" s="255"/>
      <c r="AL29" s="254"/>
      <c r="AM29" s="252"/>
      <c r="AN29" s="252"/>
      <c r="AO29" s="252"/>
      <c r="AP29" s="255"/>
      <c r="AQ29" s="259">
        <v>12</v>
      </c>
      <c r="AR29" s="195"/>
      <c r="AS29" s="185"/>
    </row>
    <row r="30" spans="1:45" ht="12.75" customHeight="1" thickBot="1">
      <c r="A30" s="157" t="s">
        <v>25</v>
      </c>
      <c r="B30" s="310" t="s">
        <v>355</v>
      </c>
      <c r="C30" s="245" t="s">
        <v>124</v>
      </c>
      <c r="D30" s="245" t="s">
        <v>85</v>
      </c>
      <c r="E30" s="245" t="s">
        <v>377</v>
      </c>
      <c r="F30" s="246">
        <f t="shared" si="4"/>
        <v>2</v>
      </c>
      <c r="G30" s="246">
        <f t="shared" si="5"/>
        <v>2</v>
      </c>
      <c r="H30" s="74"/>
      <c r="I30" s="75"/>
      <c r="J30" s="75"/>
      <c r="K30" s="75"/>
      <c r="L30" s="76"/>
      <c r="M30" s="77">
        <v>2</v>
      </c>
      <c r="N30" s="75">
        <v>0</v>
      </c>
      <c r="O30" s="75">
        <v>0</v>
      </c>
      <c r="P30" s="75" t="s">
        <v>230</v>
      </c>
      <c r="Q30" s="70">
        <v>2</v>
      </c>
      <c r="R30" s="77"/>
      <c r="S30" s="75"/>
      <c r="T30" s="75"/>
      <c r="U30" s="75"/>
      <c r="V30" s="76"/>
      <c r="W30" s="77"/>
      <c r="X30" s="75"/>
      <c r="Y30" s="75"/>
      <c r="Z30" s="75"/>
      <c r="AA30" s="76"/>
      <c r="AB30" s="77"/>
      <c r="AC30" s="75"/>
      <c r="AD30" s="75"/>
      <c r="AE30" s="75"/>
      <c r="AF30" s="76"/>
      <c r="AG30" s="77"/>
      <c r="AH30" s="75"/>
      <c r="AI30" s="75"/>
      <c r="AJ30" s="75"/>
      <c r="AK30" s="78"/>
      <c r="AL30" s="77"/>
      <c r="AM30" s="75"/>
      <c r="AN30" s="75"/>
      <c r="AO30" s="75"/>
      <c r="AP30" s="78"/>
      <c r="AQ30" s="150"/>
      <c r="AR30" s="151"/>
      <c r="AS30" s="159"/>
    </row>
    <row r="31" spans="1:45" ht="12.75" customHeight="1" thickBot="1">
      <c r="A31" s="157" t="s">
        <v>26</v>
      </c>
      <c r="B31" s="310" t="s">
        <v>356</v>
      </c>
      <c r="C31" s="245" t="s">
        <v>125</v>
      </c>
      <c r="D31" s="245" t="s">
        <v>84</v>
      </c>
      <c r="E31" s="245" t="s">
        <v>377</v>
      </c>
      <c r="F31" s="246">
        <f t="shared" si="4"/>
        <v>2</v>
      </c>
      <c r="G31" s="246">
        <f t="shared" si="5"/>
        <v>2</v>
      </c>
      <c r="H31" s="74"/>
      <c r="I31" s="75"/>
      <c r="J31" s="75"/>
      <c r="K31" s="75"/>
      <c r="L31" s="76"/>
      <c r="M31" s="77"/>
      <c r="N31" s="75"/>
      <c r="O31" s="75"/>
      <c r="P31" s="76"/>
      <c r="Q31" s="70"/>
      <c r="R31" s="77">
        <v>1</v>
      </c>
      <c r="S31" s="75">
        <v>1</v>
      </c>
      <c r="T31" s="75">
        <v>0</v>
      </c>
      <c r="U31" s="75" t="s">
        <v>230</v>
      </c>
      <c r="V31" s="78">
        <v>2</v>
      </c>
      <c r="W31" s="77"/>
      <c r="X31" s="75"/>
      <c r="Y31" s="75"/>
      <c r="Z31" s="75"/>
      <c r="AA31" s="76"/>
      <c r="AB31" s="77"/>
      <c r="AC31" s="75"/>
      <c r="AD31" s="75"/>
      <c r="AE31" s="75"/>
      <c r="AF31" s="78"/>
      <c r="AG31" s="77"/>
      <c r="AH31" s="75"/>
      <c r="AI31" s="75"/>
      <c r="AJ31" s="75"/>
      <c r="AK31" s="78"/>
      <c r="AL31" s="77"/>
      <c r="AM31" s="75"/>
      <c r="AN31" s="75"/>
      <c r="AO31" s="75"/>
      <c r="AP31" s="78"/>
      <c r="AQ31" s="150">
        <v>14</v>
      </c>
      <c r="AR31" s="151"/>
      <c r="AS31" s="159"/>
    </row>
    <row r="32" spans="1:45" ht="12.75" customHeight="1" thickBot="1">
      <c r="A32" s="157" t="s">
        <v>27</v>
      </c>
      <c r="B32" s="310" t="s">
        <v>357</v>
      </c>
      <c r="C32" s="245" t="s">
        <v>126</v>
      </c>
      <c r="D32" s="245" t="s">
        <v>62</v>
      </c>
      <c r="E32" s="245" t="s">
        <v>378</v>
      </c>
      <c r="F32" s="246">
        <f t="shared" si="4"/>
        <v>2</v>
      </c>
      <c r="G32" s="246">
        <f t="shared" si="5"/>
        <v>3</v>
      </c>
      <c r="H32" s="74"/>
      <c r="I32" s="75"/>
      <c r="J32" s="75"/>
      <c r="K32" s="75"/>
      <c r="L32" s="76"/>
      <c r="M32" s="77"/>
      <c r="N32" s="75"/>
      <c r="O32" s="75"/>
      <c r="P32" s="75"/>
      <c r="Q32" s="70"/>
      <c r="R32" s="74"/>
      <c r="S32" s="75"/>
      <c r="T32" s="75"/>
      <c r="U32" s="75"/>
      <c r="V32" s="76"/>
      <c r="W32" s="77"/>
      <c r="X32" s="75"/>
      <c r="Y32" s="75"/>
      <c r="Z32" s="75"/>
      <c r="AA32" s="78"/>
      <c r="AB32" s="74"/>
      <c r="AC32" s="75"/>
      <c r="AD32" s="75"/>
      <c r="AE32" s="75"/>
      <c r="AF32" s="76"/>
      <c r="AG32" s="77">
        <v>2</v>
      </c>
      <c r="AH32" s="75">
        <v>0</v>
      </c>
      <c r="AI32" s="75">
        <v>0</v>
      </c>
      <c r="AJ32" s="75" t="s">
        <v>61</v>
      </c>
      <c r="AK32" s="78">
        <v>3</v>
      </c>
      <c r="AL32" s="77"/>
      <c r="AM32" s="75"/>
      <c r="AN32" s="75"/>
      <c r="AO32" s="75"/>
      <c r="AP32" s="78"/>
      <c r="AQ32" s="150"/>
      <c r="AR32" s="151"/>
      <c r="AS32" s="159"/>
    </row>
    <row r="33" spans="1:45" ht="12.75" customHeight="1" thickBot="1">
      <c r="A33" s="157" t="s">
        <v>28</v>
      </c>
      <c r="B33" s="310" t="s">
        <v>337</v>
      </c>
      <c r="C33" s="245" t="s">
        <v>127</v>
      </c>
      <c r="D33" s="245" t="s">
        <v>63</v>
      </c>
      <c r="E33" s="245" t="s">
        <v>379</v>
      </c>
      <c r="F33" s="246">
        <f t="shared" si="4"/>
        <v>2</v>
      </c>
      <c r="G33" s="246">
        <f t="shared" si="5"/>
        <v>2</v>
      </c>
      <c r="H33" s="74"/>
      <c r="I33" s="75"/>
      <c r="J33" s="75"/>
      <c r="K33" s="75"/>
      <c r="L33" s="76"/>
      <c r="M33" s="77"/>
      <c r="N33" s="75"/>
      <c r="O33" s="75"/>
      <c r="P33" s="75"/>
      <c r="Q33" s="78"/>
      <c r="R33" s="74"/>
      <c r="S33" s="75"/>
      <c r="T33" s="75"/>
      <c r="U33" s="75"/>
      <c r="V33" s="76"/>
      <c r="W33" s="77"/>
      <c r="X33" s="75"/>
      <c r="Y33" s="75"/>
      <c r="Z33" s="75"/>
      <c r="AA33" s="78"/>
      <c r="AB33" s="77">
        <v>1</v>
      </c>
      <c r="AC33" s="75">
        <v>1</v>
      </c>
      <c r="AD33" s="75">
        <v>0</v>
      </c>
      <c r="AE33" s="75" t="s">
        <v>230</v>
      </c>
      <c r="AF33" s="76">
        <v>2</v>
      </c>
      <c r="AG33" s="77"/>
      <c r="AH33" s="75"/>
      <c r="AI33" s="75"/>
      <c r="AJ33" s="75"/>
      <c r="AK33" s="78"/>
      <c r="AL33" s="362"/>
      <c r="AM33" s="75"/>
      <c r="AN33" s="75"/>
      <c r="AO33" s="75"/>
      <c r="AP33" s="363"/>
      <c r="AQ33" s="360" t="s">
        <v>271</v>
      </c>
      <c r="AR33" s="361"/>
      <c r="AS33" s="364"/>
    </row>
    <row r="34" spans="1:45" ht="12.75" customHeight="1" thickBot="1">
      <c r="A34" s="157" t="s">
        <v>29</v>
      </c>
      <c r="B34" s="310" t="s">
        <v>338</v>
      </c>
      <c r="C34" s="245" t="s">
        <v>128</v>
      </c>
      <c r="D34" s="245" t="s">
        <v>101</v>
      </c>
      <c r="E34" s="245" t="s">
        <v>375</v>
      </c>
      <c r="F34" s="246">
        <f t="shared" si="4"/>
        <v>2</v>
      </c>
      <c r="G34" s="246">
        <f t="shared" si="5"/>
        <v>2</v>
      </c>
      <c r="H34" s="74"/>
      <c r="I34" s="75"/>
      <c r="J34" s="75"/>
      <c r="K34" s="75"/>
      <c r="L34" s="76"/>
      <c r="M34" s="77"/>
      <c r="N34" s="75"/>
      <c r="O34" s="75"/>
      <c r="P34" s="75"/>
      <c r="Q34" s="78"/>
      <c r="R34" s="74"/>
      <c r="S34" s="75"/>
      <c r="T34" s="75"/>
      <c r="U34" s="75"/>
      <c r="V34" s="76"/>
      <c r="W34" s="77"/>
      <c r="X34" s="75"/>
      <c r="Y34" s="75"/>
      <c r="Z34" s="75"/>
      <c r="AA34" s="78"/>
      <c r="AB34" s="74"/>
      <c r="AC34" s="75"/>
      <c r="AD34" s="75"/>
      <c r="AE34" s="75"/>
      <c r="AF34" s="76"/>
      <c r="AG34" s="77">
        <v>2</v>
      </c>
      <c r="AH34" s="75">
        <v>0</v>
      </c>
      <c r="AI34" s="75">
        <v>0</v>
      </c>
      <c r="AJ34" s="75" t="s">
        <v>230</v>
      </c>
      <c r="AK34" s="76">
        <v>2</v>
      </c>
      <c r="AL34" s="77"/>
      <c r="AM34" s="75"/>
      <c r="AN34" s="75"/>
      <c r="AO34" s="75"/>
      <c r="AP34" s="78"/>
      <c r="AQ34" s="150"/>
      <c r="AR34" s="151"/>
      <c r="AS34" s="159"/>
    </row>
    <row r="35" spans="1:45" ht="12.75" customHeight="1" thickBot="1">
      <c r="A35" s="157" t="s">
        <v>30</v>
      </c>
      <c r="B35" s="310" t="s">
        <v>339</v>
      </c>
      <c r="C35" s="245" t="s">
        <v>129</v>
      </c>
      <c r="D35" s="245" t="s">
        <v>211</v>
      </c>
      <c r="E35" s="245" t="s">
        <v>375</v>
      </c>
      <c r="F35" s="246">
        <f t="shared" si="4"/>
        <v>2</v>
      </c>
      <c r="G35" s="246">
        <f t="shared" si="5"/>
        <v>2</v>
      </c>
      <c r="H35" s="74"/>
      <c r="I35" s="75"/>
      <c r="J35" s="75"/>
      <c r="K35" s="75"/>
      <c r="L35" s="76"/>
      <c r="M35" s="77"/>
      <c r="N35" s="75"/>
      <c r="O35" s="75"/>
      <c r="P35" s="75"/>
      <c r="Q35" s="78"/>
      <c r="R35" s="74"/>
      <c r="S35" s="75"/>
      <c r="T35" s="75"/>
      <c r="U35" s="75"/>
      <c r="V35" s="76"/>
      <c r="W35" s="77"/>
      <c r="X35" s="75"/>
      <c r="Y35" s="75"/>
      <c r="Z35" s="75"/>
      <c r="AA35" s="78"/>
      <c r="AB35" s="77">
        <v>2</v>
      </c>
      <c r="AC35" s="75">
        <v>0</v>
      </c>
      <c r="AD35" s="75">
        <v>0</v>
      </c>
      <c r="AE35" s="75" t="s">
        <v>230</v>
      </c>
      <c r="AF35" s="76">
        <v>2</v>
      </c>
      <c r="AG35" s="77"/>
      <c r="AH35" s="75"/>
      <c r="AI35" s="75"/>
      <c r="AJ35" s="75"/>
      <c r="AK35" s="78"/>
      <c r="AL35" s="77"/>
      <c r="AM35" s="75"/>
      <c r="AN35" s="75"/>
      <c r="AO35" s="75"/>
      <c r="AP35" s="78"/>
      <c r="AQ35" s="169"/>
      <c r="AR35" s="251"/>
      <c r="AS35" s="170"/>
    </row>
    <row r="36" spans="1:45" ht="12.75" customHeight="1" thickBot="1">
      <c r="A36" s="579" t="s">
        <v>167</v>
      </c>
      <c r="B36" s="581"/>
      <c r="C36" s="581"/>
      <c r="D36" s="581"/>
      <c r="E36" s="7"/>
      <c r="F36" s="8">
        <f aca="true" t="shared" si="6" ref="F36:AP36">SUM(F37:F56)</f>
        <v>56</v>
      </c>
      <c r="G36" s="9">
        <f t="shared" si="6"/>
        <v>73</v>
      </c>
      <c r="H36" s="47">
        <f t="shared" si="6"/>
        <v>4</v>
      </c>
      <c r="I36" s="48">
        <f t="shared" si="6"/>
        <v>0</v>
      </c>
      <c r="J36" s="48">
        <f t="shared" si="6"/>
        <v>2</v>
      </c>
      <c r="K36" s="48">
        <f t="shared" si="6"/>
        <v>0</v>
      </c>
      <c r="L36" s="49">
        <f t="shared" si="6"/>
        <v>8</v>
      </c>
      <c r="M36" s="50">
        <f t="shared" si="6"/>
        <v>7</v>
      </c>
      <c r="N36" s="48">
        <f t="shared" si="6"/>
        <v>0</v>
      </c>
      <c r="O36" s="48">
        <f t="shared" si="6"/>
        <v>5</v>
      </c>
      <c r="P36" s="48">
        <f t="shared" si="6"/>
        <v>0</v>
      </c>
      <c r="Q36" s="51">
        <f t="shared" si="6"/>
        <v>15</v>
      </c>
      <c r="R36" s="47">
        <f t="shared" si="6"/>
        <v>7</v>
      </c>
      <c r="S36" s="48">
        <f t="shared" si="6"/>
        <v>1</v>
      </c>
      <c r="T36" s="48">
        <f t="shared" si="6"/>
        <v>8</v>
      </c>
      <c r="U36" s="48">
        <f t="shared" si="6"/>
        <v>0</v>
      </c>
      <c r="V36" s="49">
        <f t="shared" si="6"/>
        <v>19</v>
      </c>
      <c r="W36" s="50">
        <f t="shared" si="6"/>
        <v>5</v>
      </c>
      <c r="X36" s="48">
        <f t="shared" si="6"/>
        <v>0</v>
      </c>
      <c r="Y36" s="48">
        <f t="shared" si="6"/>
        <v>6</v>
      </c>
      <c r="Z36" s="48">
        <f t="shared" si="6"/>
        <v>0</v>
      </c>
      <c r="AA36" s="51">
        <f t="shared" si="6"/>
        <v>14</v>
      </c>
      <c r="AB36" s="47">
        <f t="shared" si="6"/>
        <v>4</v>
      </c>
      <c r="AC36" s="48">
        <f t="shared" si="6"/>
        <v>0</v>
      </c>
      <c r="AD36" s="48">
        <f t="shared" si="6"/>
        <v>1</v>
      </c>
      <c r="AE36" s="48">
        <f t="shared" si="6"/>
        <v>0</v>
      </c>
      <c r="AF36" s="49">
        <f t="shared" si="6"/>
        <v>9</v>
      </c>
      <c r="AG36" s="50">
        <f t="shared" si="6"/>
        <v>0</v>
      </c>
      <c r="AH36" s="48">
        <f t="shared" si="6"/>
        <v>2</v>
      </c>
      <c r="AI36" s="48">
        <f t="shared" si="6"/>
        <v>0</v>
      </c>
      <c r="AJ36" s="48">
        <f t="shared" si="6"/>
        <v>0</v>
      </c>
      <c r="AK36" s="51">
        <f t="shared" si="6"/>
        <v>3</v>
      </c>
      <c r="AL36" s="50">
        <f t="shared" si="6"/>
        <v>2</v>
      </c>
      <c r="AM36" s="48">
        <f t="shared" si="6"/>
        <v>2</v>
      </c>
      <c r="AN36" s="48">
        <f t="shared" si="6"/>
        <v>0</v>
      </c>
      <c r="AO36" s="48">
        <f t="shared" si="6"/>
        <v>0</v>
      </c>
      <c r="AP36" s="51">
        <f t="shared" si="6"/>
        <v>5</v>
      </c>
      <c r="AQ36" s="47"/>
      <c r="AR36" s="48"/>
      <c r="AS36" s="52"/>
    </row>
    <row r="37" spans="1:45" ht="12.75" customHeight="1" thickBot="1">
      <c r="A37" s="53" t="s">
        <v>31</v>
      </c>
      <c r="B37" s="310" t="s">
        <v>340</v>
      </c>
      <c r="C37" s="5" t="s">
        <v>217</v>
      </c>
      <c r="D37" s="5" t="s">
        <v>212</v>
      </c>
      <c r="E37" s="5" t="s">
        <v>374</v>
      </c>
      <c r="F37" s="6">
        <f aca="true" t="shared" si="7" ref="F37:F56">SUM(H37:AP37)-G37</f>
        <v>2</v>
      </c>
      <c r="G37" s="6">
        <f aca="true" t="shared" si="8" ref="G37:G56">L37+Q37+V37+AA37+AF37+AK37+AP37</f>
        <v>3</v>
      </c>
      <c r="H37" s="54">
        <v>2</v>
      </c>
      <c r="I37" s="55">
        <v>0</v>
      </c>
      <c r="J37" s="55">
        <v>0</v>
      </c>
      <c r="K37" s="55" t="s">
        <v>61</v>
      </c>
      <c r="L37" s="56">
        <v>3</v>
      </c>
      <c r="M37" s="57"/>
      <c r="N37" s="55"/>
      <c r="O37" s="55"/>
      <c r="P37" s="55"/>
      <c r="Q37" s="58"/>
      <c r="R37" s="66"/>
      <c r="S37" s="67"/>
      <c r="T37" s="67"/>
      <c r="U37" s="67"/>
      <c r="V37" s="68"/>
      <c r="W37" s="69"/>
      <c r="X37" s="67"/>
      <c r="Y37" s="67"/>
      <c r="Z37" s="67"/>
      <c r="AA37" s="70"/>
      <c r="AB37" s="66"/>
      <c r="AC37" s="67"/>
      <c r="AD37" s="67"/>
      <c r="AE37" s="67"/>
      <c r="AF37" s="68"/>
      <c r="AG37" s="57"/>
      <c r="AH37" s="55"/>
      <c r="AI37" s="55"/>
      <c r="AJ37" s="55"/>
      <c r="AK37" s="58"/>
      <c r="AL37" s="57"/>
      <c r="AM37" s="55"/>
      <c r="AN37" s="55"/>
      <c r="AO37" s="55"/>
      <c r="AP37" s="58"/>
      <c r="AQ37" s="71"/>
      <c r="AR37" s="72"/>
      <c r="AS37" s="73"/>
    </row>
    <row r="38" spans="1:45" ht="12.75" customHeight="1" thickBot="1">
      <c r="A38" s="53" t="s">
        <v>32</v>
      </c>
      <c r="B38" s="310" t="s">
        <v>341</v>
      </c>
      <c r="C38" s="5" t="s">
        <v>218</v>
      </c>
      <c r="D38" s="5" t="s">
        <v>213</v>
      </c>
      <c r="E38" s="5" t="s">
        <v>374</v>
      </c>
      <c r="F38" s="6">
        <f t="shared" si="7"/>
        <v>2</v>
      </c>
      <c r="G38" s="6">
        <f t="shared" si="8"/>
        <v>3</v>
      </c>
      <c r="H38" s="54"/>
      <c r="I38" s="67"/>
      <c r="J38" s="67"/>
      <c r="K38" s="67"/>
      <c r="L38" s="68"/>
      <c r="M38" s="69">
        <v>2</v>
      </c>
      <c r="N38" s="67">
        <v>0</v>
      </c>
      <c r="O38" s="67">
        <v>0</v>
      </c>
      <c r="P38" s="67" t="s">
        <v>61</v>
      </c>
      <c r="Q38" s="70">
        <v>3</v>
      </c>
      <c r="R38" s="66"/>
      <c r="S38" s="67"/>
      <c r="T38" s="67"/>
      <c r="U38" s="67"/>
      <c r="V38" s="68"/>
      <c r="W38" s="69"/>
      <c r="X38" s="67"/>
      <c r="Y38" s="67"/>
      <c r="Z38" s="67"/>
      <c r="AA38" s="70"/>
      <c r="AB38" s="66"/>
      <c r="AC38" s="67"/>
      <c r="AD38" s="67"/>
      <c r="AE38" s="67"/>
      <c r="AF38" s="68"/>
      <c r="AG38" s="69"/>
      <c r="AH38" s="67"/>
      <c r="AI38" s="67"/>
      <c r="AJ38" s="67"/>
      <c r="AK38" s="70"/>
      <c r="AL38" s="69"/>
      <c r="AM38" s="67"/>
      <c r="AN38" s="67"/>
      <c r="AO38" s="67"/>
      <c r="AP38" s="70"/>
      <c r="AQ38" s="148">
        <v>20</v>
      </c>
      <c r="AR38" s="149"/>
      <c r="AS38" s="73"/>
    </row>
    <row r="39" spans="1:45" ht="12.75" customHeight="1" thickBot="1">
      <c r="A39" s="53" t="s">
        <v>33</v>
      </c>
      <c r="B39" s="413" t="s">
        <v>342</v>
      </c>
      <c r="C39" s="5" t="s">
        <v>219</v>
      </c>
      <c r="D39" s="5" t="s">
        <v>214</v>
      </c>
      <c r="E39" s="5" t="s">
        <v>374</v>
      </c>
      <c r="F39" s="6">
        <f t="shared" si="7"/>
        <v>2</v>
      </c>
      <c r="G39" s="6">
        <f t="shared" si="8"/>
        <v>2</v>
      </c>
      <c r="H39" s="60"/>
      <c r="I39" s="75"/>
      <c r="J39" s="75"/>
      <c r="K39" s="75"/>
      <c r="L39" s="76"/>
      <c r="M39" s="77"/>
      <c r="N39" s="75"/>
      <c r="O39" s="75"/>
      <c r="P39" s="75"/>
      <c r="Q39" s="78"/>
      <c r="R39" s="77">
        <v>0</v>
      </c>
      <c r="S39" s="75">
        <v>0</v>
      </c>
      <c r="T39" s="75">
        <v>2</v>
      </c>
      <c r="U39" s="75" t="s">
        <v>230</v>
      </c>
      <c r="V39" s="78">
        <v>2</v>
      </c>
      <c r="W39" s="77"/>
      <c r="X39" s="75"/>
      <c r="Y39" s="75"/>
      <c r="Z39" s="75"/>
      <c r="AA39" s="78"/>
      <c r="AB39" s="74"/>
      <c r="AC39" s="75"/>
      <c r="AD39" s="75"/>
      <c r="AE39" s="75"/>
      <c r="AF39" s="76"/>
      <c r="AG39" s="77"/>
      <c r="AH39" s="75"/>
      <c r="AI39" s="75"/>
      <c r="AJ39" s="75"/>
      <c r="AK39" s="78"/>
      <c r="AL39" s="77"/>
      <c r="AM39" s="75"/>
      <c r="AN39" s="75"/>
      <c r="AO39" s="75"/>
      <c r="AP39" s="78"/>
      <c r="AQ39" s="150">
        <v>20</v>
      </c>
      <c r="AR39" s="151"/>
      <c r="AS39" s="65"/>
    </row>
    <row r="40" spans="1:45" ht="12.75" customHeight="1" thickBot="1">
      <c r="A40" s="53" t="s">
        <v>34</v>
      </c>
      <c r="B40" s="413" t="s">
        <v>365</v>
      </c>
      <c r="C40" s="5" t="s">
        <v>130</v>
      </c>
      <c r="D40" s="5" t="s">
        <v>96</v>
      </c>
      <c r="E40" s="5" t="s">
        <v>375</v>
      </c>
      <c r="F40" s="6">
        <f t="shared" si="7"/>
        <v>4</v>
      </c>
      <c r="G40" s="6">
        <f t="shared" si="8"/>
        <v>4</v>
      </c>
      <c r="H40" s="60"/>
      <c r="I40" s="75"/>
      <c r="J40" s="75"/>
      <c r="K40" s="75"/>
      <c r="L40" s="76"/>
      <c r="M40" s="77">
        <v>2</v>
      </c>
      <c r="N40" s="75">
        <v>0</v>
      </c>
      <c r="O40" s="75">
        <v>2</v>
      </c>
      <c r="P40" s="75" t="s">
        <v>230</v>
      </c>
      <c r="Q40" s="78">
        <v>4</v>
      </c>
      <c r="R40" s="77"/>
      <c r="S40" s="75"/>
      <c r="T40" s="75"/>
      <c r="U40" s="75"/>
      <c r="V40" s="76"/>
      <c r="W40" s="77"/>
      <c r="X40" s="75"/>
      <c r="Y40" s="75"/>
      <c r="Z40" s="75"/>
      <c r="AA40" s="78"/>
      <c r="AB40" s="74"/>
      <c r="AC40" s="75"/>
      <c r="AD40" s="75"/>
      <c r="AE40" s="75"/>
      <c r="AF40" s="76"/>
      <c r="AG40" s="77"/>
      <c r="AH40" s="75"/>
      <c r="AI40" s="75"/>
      <c r="AJ40" s="75"/>
      <c r="AK40" s="78"/>
      <c r="AL40" s="77"/>
      <c r="AM40" s="75"/>
      <c r="AN40" s="75"/>
      <c r="AO40" s="75"/>
      <c r="AP40" s="78"/>
      <c r="AQ40" s="150"/>
      <c r="AR40" s="151"/>
      <c r="AS40" s="65"/>
    </row>
    <row r="41" spans="1:45" ht="12.75" customHeight="1" thickBot="1">
      <c r="A41" s="53" t="s">
        <v>35</v>
      </c>
      <c r="B41" s="413" t="s">
        <v>366</v>
      </c>
      <c r="C41" s="5" t="s">
        <v>131</v>
      </c>
      <c r="D41" s="5" t="s">
        <v>97</v>
      </c>
      <c r="E41" s="5" t="s">
        <v>375</v>
      </c>
      <c r="F41" s="6">
        <f t="shared" si="7"/>
        <v>4</v>
      </c>
      <c r="G41" s="6">
        <f t="shared" si="8"/>
        <v>4</v>
      </c>
      <c r="H41" s="60"/>
      <c r="I41" s="75"/>
      <c r="J41" s="75"/>
      <c r="K41" s="75"/>
      <c r="L41" s="76"/>
      <c r="M41" s="77"/>
      <c r="N41" s="75"/>
      <c r="O41" s="75"/>
      <c r="P41" s="75"/>
      <c r="Q41" s="78"/>
      <c r="R41" s="77">
        <v>2</v>
      </c>
      <c r="S41" s="75">
        <v>0</v>
      </c>
      <c r="T41" s="75">
        <v>2</v>
      </c>
      <c r="U41" s="75" t="s">
        <v>230</v>
      </c>
      <c r="V41" s="78">
        <v>4</v>
      </c>
      <c r="W41" s="77"/>
      <c r="X41" s="75"/>
      <c r="Y41" s="75"/>
      <c r="Z41" s="75"/>
      <c r="AA41" s="78"/>
      <c r="AB41" s="74"/>
      <c r="AC41" s="75"/>
      <c r="AD41" s="75"/>
      <c r="AE41" s="75"/>
      <c r="AF41" s="76"/>
      <c r="AG41" s="77"/>
      <c r="AH41" s="75"/>
      <c r="AI41" s="75"/>
      <c r="AJ41" s="75"/>
      <c r="AK41" s="78"/>
      <c r="AL41" s="77"/>
      <c r="AM41" s="75"/>
      <c r="AN41" s="75"/>
      <c r="AO41" s="75"/>
      <c r="AP41" s="78"/>
      <c r="AQ41" s="150">
        <v>23</v>
      </c>
      <c r="AR41" s="361" t="s">
        <v>367</v>
      </c>
      <c r="AS41" s="65"/>
    </row>
    <row r="42" spans="1:45" ht="12.75" customHeight="1" thickBot="1">
      <c r="A42" s="204" t="s">
        <v>36</v>
      </c>
      <c r="B42" s="412" t="s">
        <v>364</v>
      </c>
      <c r="C42" s="186" t="s">
        <v>132</v>
      </c>
      <c r="D42" s="186" t="s">
        <v>98</v>
      </c>
      <c r="E42" s="5" t="s">
        <v>375</v>
      </c>
      <c r="F42" s="187">
        <f t="shared" si="7"/>
        <v>4</v>
      </c>
      <c r="G42" s="187">
        <f t="shared" si="8"/>
        <v>5</v>
      </c>
      <c r="H42" s="188"/>
      <c r="I42" s="189"/>
      <c r="J42" s="189"/>
      <c r="K42" s="189"/>
      <c r="L42" s="192"/>
      <c r="M42" s="191"/>
      <c r="N42" s="189"/>
      <c r="O42" s="189"/>
      <c r="P42" s="189"/>
      <c r="Q42" s="190"/>
      <c r="R42" s="188"/>
      <c r="S42" s="189"/>
      <c r="T42" s="189"/>
      <c r="U42" s="189"/>
      <c r="V42" s="192"/>
      <c r="W42" s="191">
        <v>2</v>
      </c>
      <c r="X42" s="189">
        <v>0</v>
      </c>
      <c r="Y42" s="189">
        <v>2</v>
      </c>
      <c r="Z42" s="189" t="s">
        <v>61</v>
      </c>
      <c r="AA42" s="190">
        <v>5</v>
      </c>
      <c r="AB42" s="188"/>
      <c r="AC42" s="189"/>
      <c r="AD42" s="189"/>
      <c r="AE42" s="189"/>
      <c r="AF42" s="192"/>
      <c r="AG42" s="191"/>
      <c r="AH42" s="189"/>
      <c r="AI42" s="189"/>
      <c r="AJ42" s="189"/>
      <c r="AK42" s="190"/>
      <c r="AL42" s="191"/>
      <c r="AM42" s="189"/>
      <c r="AN42" s="189"/>
      <c r="AO42" s="189"/>
      <c r="AP42" s="190"/>
      <c r="AQ42" s="193">
        <v>24</v>
      </c>
      <c r="AR42" s="195"/>
      <c r="AS42" s="185"/>
    </row>
    <row r="43" spans="1:45" ht="12.75" customHeight="1" thickBot="1">
      <c r="A43" s="204" t="s">
        <v>37</v>
      </c>
      <c r="B43" s="412" t="s">
        <v>322</v>
      </c>
      <c r="C43" s="186" t="s">
        <v>133</v>
      </c>
      <c r="D43" s="186" t="s">
        <v>86</v>
      </c>
      <c r="E43" s="186" t="s">
        <v>380</v>
      </c>
      <c r="F43" s="187">
        <f t="shared" si="7"/>
        <v>4</v>
      </c>
      <c r="G43" s="187">
        <f t="shared" si="8"/>
        <v>5</v>
      </c>
      <c r="H43" s="188">
        <v>2</v>
      </c>
      <c r="I43" s="189">
        <v>0</v>
      </c>
      <c r="J43" s="189">
        <v>2</v>
      </c>
      <c r="K43" s="189" t="s">
        <v>230</v>
      </c>
      <c r="L43" s="192">
        <v>5</v>
      </c>
      <c r="M43" s="191"/>
      <c r="N43" s="189"/>
      <c r="O43" s="189"/>
      <c r="P43" s="189"/>
      <c r="Q43" s="190"/>
      <c r="R43" s="188"/>
      <c r="S43" s="189"/>
      <c r="T43" s="189"/>
      <c r="U43" s="189"/>
      <c r="V43" s="192"/>
      <c r="W43" s="191"/>
      <c r="X43" s="189"/>
      <c r="Y43" s="189"/>
      <c r="Z43" s="189"/>
      <c r="AA43" s="190"/>
      <c r="AB43" s="188"/>
      <c r="AC43" s="189"/>
      <c r="AD43" s="189"/>
      <c r="AE43" s="189"/>
      <c r="AF43" s="192"/>
      <c r="AG43" s="191"/>
      <c r="AH43" s="189"/>
      <c r="AI43" s="189"/>
      <c r="AJ43" s="189"/>
      <c r="AK43" s="190"/>
      <c r="AL43" s="191"/>
      <c r="AM43" s="189"/>
      <c r="AN43" s="189"/>
      <c r="AO43" s="189"/>
      <c r="AP43" s="190"/>
      <c r="AQ43" s="194"/>
      <c r="AR43" s="195"/>
      <c r="AS43" s="185"/>
    </row>
    <row r="44" spans="1:45" ht="12.75" customHeight="1" thickBot="1">
      <c r="A44" s="204" t="s">
        <v>38</v>
      </c>
      <c r="B44" s="412" t="s">
        <v>323</v>
      </c>
      <c r="C44" s="186" t="s">
        <v>134</v>
      </c>
      <c r="D44" s="186" t="s">
        <v>87</v>
      </c>
      <c r="E44" s="186" t="s">
        <v>380</v>
      </c>
      <c r="F44" s="187">
        <f t="shared" si="7"/>
        <v>4</v>
      </c>
      <c r="G44" s="187">
        <f t="shared" si="8"/>
        <v>5</v>
      </c>
      <c r="H44" s="188"/>
      <c r="I44" s="189"/>
      <c r="J44" s="189"/>
      <c r="K44" s="189"/>
      <c r="L44" s="192"/>
      <c r="M44" s="191">
        <v>2</v>
      </c>
      <c r="N44" s="189">
        <v>0</v>
      </c>
      <c r="O44" s="189">
        <v>2</v>
      </c>
      <c r="P44" s="189" t="s">
        <v>61</v>
      </c>
      <c r="Q44" s="190">
        <v>5</v>
      </c>
      <c r="R44" s="188"/>
      <c r="S44" s="189"/>
      <c r="T44" s="189"/>
      <c r="U44" s="189"/>
      <c r="V44" s="192"/>
      <c r="W44" s="191"/>
      <c r="X44" s="189"/>
      <c r="Y44" s="189"/>
      <c r="Z44" s="189"/>
      <c r="AA44" s="190"/>
      <c r="AB44" s="188"/>
      <c r="AC44" s="189"/>
      <c r="AD44" s="189"/>
      <c r="AE44" s="189"/>
      <c r="AF44" s="192"/>
      <c r="AG44" s="191"/>
      <c r="AH44" s="189"/>
      <c r="AI44" s="189"/>
      <c r="AJ44" s="189"/>
      <c r="AK44" s="190"/>
      <c r="AL44" s="191"/>
      <c r="AM44" s="189"/>
      <c r="AN44" s="189"/>
      <c r="AO44" s="189"/>
      <c r="AP44" s="190"/>
      <c r="AQ44" s="194">
        <v>26</v>
      </c>
      <c r="AR44" s="195"/>
      <c r="AS44" s="185"/>
    </row>
    <row r="45" spans="1:45" ht="12.75" customHeight="1" thickBot="1">
      <c r="A45" s="204" t="s">
        <v>39</v>
      </c>
      <c r="B45" s="412" t="s">
        <v>324</v>
      </c>
      <c r="C45" s="186" t="s">
        <v>135</v>
      </c>
      <c r="D45" s="186" t="s">
        <v>88</v>
      </c>
      <c r="E45" s="186" t="s">
        <v>374</v>
      </c>
      <c r="F45" s="187">
        <f t="shared" si="7"/>
        <v>4</v>
      </c>
      <c r="G45" s="187">
        <f t="shared" si="8"/>
        <v>5</v>
      </c>
      <c r="H45" s="188"/>
      <c r="I45" s="189"/>
      <c r="J45" s="189"/>
      <c r="K45" s="189"/>
      <c r="L45" s="192"/>
      <c r="M45" s="191"/>
      <c r="N45" s="189"/>
      <c r="O45" s="189"/>
      <c r="P45" s="189"/>
      <c r="Q45" s="190"/>
      <c r="R45" s="191">
        <v>2</v>
      </c>
      <c r="S45" s="189">
        <v>0</v>
      </c>
      <c r="T45" s="189">
        <v>2</v>
      </c>
      <c r="U45" s="189" t="s">
        <v>230</v>
      </c>
      <c r="V45" s="192">
        <v>5</v>
      </c>
      <c r="W45" s="191"/>
      <c r="X45" s="189"/>
      <c r="Y45" s="189"/>
      <c r="Z45" s="189"/>
      <c r="AA45" s="192"/>
      <c r="AB45" s="191"/>
      <c r="AC45" s="189"/>
      <c r="AD45" s="189"/>
      <c r="AE45" s="189"/>
      <c r="AF45" s="192"/>
      <c r="AG45" s="191"/>
      <c r="AH45" s="189"/>
      <c r="AI45" s="189"/>
      <c r="AJ45" s="189"/>
      <c r="AK45" s="190"/>
      <c r="AL45" s="191"/>
      <c r="AM45" s="189"/>
      <c r="AN45" s="189"/>
      <c r="AO45" s="189"/>
      <c r="AP45" s="190"/>
      <c r="AQ45" s="353" t="s">
        <v>210</v>
      </c>
      <c r="AR45" s="195"/>
      <c r="AS45" s="185"/>
    </row>
    <row r="46" spans="1:45" ht="12.75" customHeight="1" thickBot="1">
      <c r="A46" s="157">
        <v>29</v>
      </c>
      <c r="B46" s="310" t="s">
        <v>343</v>
      </c>
      <c r="C46" s="245" t="s">
        <v>136</v>
      </c>
      <c r="D46" s="245" t="s">
        <v>89</v>
      </c>
      <c r="E46" s="186" t="s">
        <v>374</v>
      </c>
      <c r="F46" s="246">
        <f t="shared" si="7"/>
        <v>3</v>
      </c>
      <c r="G46" s="246">
        <f t="shared" si="8"/>
        <v>4</v>
      </c>
      <c r="H46" s="74"/>
      <c r="I46" s="75"/>
      <c r="J46" s="75"/>
      <c r="K46" s="75"/>
      <c r="L46" s="76"/>
      <c r="M46" s="77"/>
      <c r="N46" s="75"/>
      <c r="O46" s="75"/>
      <c r="P46" s="75"/>
      <c r="Q46" s="78"/>
      <c r="R46" s="74"/>
      <c r="S46" s="75"/>
      <c r="T46" s="75"/>
      <c r="U46" s="75"/>
      <c r="V46" s="76"/>
      <c r="W46" s="77">
        <v>1</v>
      </c>
      <c r="X46" s="75">
        <v>0</v>
      </c>
      <c r="Y46" s="75">
        <v>2</v>
      </c>
      <c r="Z46" s="75" t="s">
        <v>230</v>
      </c>
      <c r="AA46" s="76">
        <v>4</v>
      </c>
      <c r="AB46" s="77"/>
      <c r="AC46" s="75"/>
      <c r="AD46" s="75"/>
      <c r="AE46" s="75"/>
      <c r="AF46" s="76"/>
      <c r="AG46" s="77"/>
      <c r="AH46" s="75"/>
      <c r="AI46" s="75"/>
      <c r="AJ46" s="75"/>
      <c r="AK46" s="78"/>
      <c r="AL46" s="77"/>
      <c r="AM46" s="75"/>
      <c r="AN46" s="75"/>
      <c r="AO46" s="75"/>
      <c r="AP46" s="78"/>
      <c r="AQ46" s="150">
        <v>28</v>
      </c>
      <c r="AR46" s="260"/>
      <c r="AS46" s="159"/>
    </row>
    <row r="47" spans="1:45" ht="12.75" customHeight="1" thickBot="1">
      <c r="A47" s="204">
        <v>30</v>
      </c>
      <c r="B47" s="313" t="s">
        <v>325</v>
      </c>
      <c r="C47" s="186" t="s">
        <v>137</v>
      </c>
      <c r="D47" s="186" t="s">
        <v>65</v>
      </c>
      <c r="E47" s="186" t="s">
        <v>374</v>
      </c>
      <c r="F47" s="187">
        <f t="shared" si="7"/>
        <v>3</v>
      </c>
      <c r="G47" s="187">
        <f t="shared" si="8"/>
        <v>4</v>
      </c>
      <c r="H47" s="188"/>
      <c r="I47" s="189"/>
      <c r="J47" s="189"/>
      <c r="K47" s="189"/>
      <c r="L47" s="192"/>
      <c r="M47" s="191"/>
      <c r="N47" s="189"/>
      <c r="O47" s="189"/>
      <c r="P47" s="189"/>
      <c r="Q47" s="190"/>
      <c r="R47" s="188"/>
      <c r="S47" s="189"/>
      <c r="T47" s="189"/>
      <c r="U47" s="189"/>
      <c r="V47" s="192"/>
      <c r="W47" s="191"/>
      <c r="X47" s="189"/>
      <c r="Y47" s="189"/>
      <c r="Z47" s="189"/>
      <c r="AA47" s="192"/>
      <c r="AB47" s="191">
        <v>2</v>
      </c>
      <c r="AC47" s="189">
        <v>0</v>
      </c>
      <c r="AD47" s="189">
        <v>1</v>
      </c>
      <c r="AE47" s="189" t="s">
        <v>61</v>
      </c>
      <c r="AF47" s="192">
        <v>4</v>
      </c>
      <c r="AG47" s="191"/>
      <c r="AH47" s="189"/>
      <c r="AI47" s="189"/>
      <c r="AJ47" s="189"/>
      <c r="AK47" s="190"/>
      <c r="AL47" s="191"/>
      <c r="AM47" s="189"/>
      <c r="AN47" s="189"/>
      <c r="AO47" s="189"/>
      <c r="AP47" s="190"/>
      <c r="AQ47" s="193">
        <v>28</v>
      </c>
      <c r="AR47" s="195"/>
      <c r="AS47" s="185"/>
    </row>
    <row r="48" spans="1:45" ht="12.75" customHeight="1" thickBot="1">
      <c r="A48" s="359" t="s">
        <v>271</v>
      </c>
      <c r="B48" s="245" t="s">
        <v>344</v>
      </c>
      <c r="C48" s="245" t="s">
        <v>261</v>
      </c>
      <c r="D48" s="245" t="s">
        <v>263</v>
      </c>
      <c r="E48" s="245" t="s">
        <v>379</v>
      </c>
      <c r="F48" s="246">
        <f t="shared" si="7"/>
        <v>2</v>
      </c>
      <c r="G48" s="246">
        <f t="shared" si="8"/>
        <v>2</v>
      </c>
      <c r="H48" s="74"/>
      <c r="I48" s="75"/>
      <c r="J48" s="75"/>
      <c r="K48" s="75"/>
      <c r="L48" s="76"/>
      <c r="M48" s="77"/>
      <c r="N48" s="75"/>
      <c r="O48" s="75"/>
      <c r="P48" s="75"/>
      <c r="Q48" s="78"/>
      <c r="R48" s="74"/>
      <c r="S48" s="75"/>
      <c r="T48" s="75"/>
      <c r="U48" s="75"/>
      <c r="V48" s="76"/>
      <c r="W48" s="77">
        <v>1</v>
      </c>
      <c r="X48" s="75">
        <v>0</v>
      </c>
      <c r="Y48" s="75">
        <v>1</v>
      </c>
      <c r="Z48" s="75" t="s">
        <v>230</v>
      </c>
      <c r="AA48" s="76">
        <v>2</v>
      </c>
      <c r="AB48" s="77"/>
      <c r="AC48" s="75"/>
      <c r="AD48" s="75"/>
      <c r="AE48" s="75"/>
      <c r="AF48" s="76"/>
      <c r="AG48" s="77"/>
      <c r="AH48" s="75"/>
      <c r="AI48" s="75"/>
      <c r="AJ48" s="75"/>
      <c r="AK48" s="78"/>
      <c r="AL48" s="77"/>
      <c r="AM48" s="75"/>
      <c r="AN48" s="75"/>
      <c r="AO48" s="75"/>
      <c r="AP48" s="78"/>
      <c r="AQ48" s="352" t="s">
        <v>210</v>
      </c>
      <c r="AR48" s="151"/>
      <c r="AS48" s="159"/>
    </row>
    <row r="49" spans="1:45" ht="12.75" customHeight="1" thickBot="1">
      <c r="A49" s="359" t="s">
        <v>269</v>
      </c>
      <c r="B49" s="245" t="s">
        <v>345</v>
      </c>
      <c r="C49" s="245" t="s">
        <v>262</v>
      </c>
      <c r="D49" s="245" t="s">
        <v>264</v>
      </c>
      <c r="E49" s="245" t="s">
        <v>374</v>
      </c>
      <c r="F49" s="246">
        <f>SUM(H49:AP49)-G49</f>
        <v>2</v>
      </c>
      <c r="G49" s="246">
        <f>L49+Q49+V49+AA49+AF49+AK49+AP49</f>
        <v>3</v>
      </c>
      <c r="H49" s="74"/>
      <c r="I49" s="75"/>
      <c r="J49" s="75"/>
      <c r="K49" s="75"/>
      <c r="L49" s="76"/>
      <c r="M49" s="77"/>
      <c r="N49" s="75"/>
      <c r="O49" s="75"/>
      <c r="P49" s="75"/>
      <c r="Q49" s="78"/>
      <c r="R49" s="74"/>
      <c r="S49" s="75"/>
      <c r="T49" s="75"/>
      <c r="U49" s="75"/>
      <c r="V49" s="76"/>
      <c r="W49" s="77">
        <v>1</v>
      </c>
      <c r="X49" s="75">
        <v>0</v>
      </c>
      <c r="Y49" s="75">
        <v>1</v>
      </c>
      <c r="Z49" s="75" t="s">
        <v>230</v>
      </c>
      <c r="AA49" s="76">
        <v>3</v>
      </c>
      <c r="AB49" s="77"/>
      <c r="AC49" s="75"/>
      <c r="AD49" s="75"/>
      <c r="AE49" s="75"/>
      <c r="AF49" s="76"/>
      <c r="AG49" s="77"/>
      <c r="AH49" s="75"/>
      <c r="AI49" s="75"/>
      <c r="AJ49" s="75"/>
      <c r="AK49" s="78"/>
      <c r="AL49" s="77"/>
      <c r="AM49" s="75"/>
      <c r="AN49" s="75"/>
      <c r="AO49" s="75"/>
      <c r="AP49" s="78"/>
      <c r="AQ49" s="352" t="s">
        <v>210</v>
      </c>
      <c r="AR49" s="151"/>
      <c r="AS49" s="159"/>
    </row>
    <row r="50" spans="1:45" ht="12.75" customHeight="1" thickBot="1">
      <c r="A50" s="359" t="s">
        <v>270</v>
      </c>
      <c r="B50" s="310" t="s">
        <v>346</v>
      </c>
      <c r="C50" s="245" t="s">
        <v>138</v>
      </c>
      <c r="D50" s="245" t="s">
        <v>100</v>
      </c>
      <c r="E50" s="245" t="s">
        <v>374</v>
      </c>
      <c r="F50" s="246">
        <f t="shared" si="7"/>
        <v>2</v>
      </c>
      <c r="G50" s="246">
        <f t="shared" si="8"/>
        <v>5</v>
      </c>
      <c r="H50" s="74"/>
      <c r="I50" s="75"/>
      <c r="J50" s="75"/>
      <c r="K50" s="75"/>
      <c r="L50" s="76"/>
      <c r="M50" s="77"/>
      <c r="N50" s="75"/>
      <c r="O50" s="75"/>
      <c r="P50" s="75"/>
      <c r="Q50" s="78"/>
      <c r="R50" s="74"/>
      <c r="S50" s="75"/>
      <c r="T50" s="75"/>
      <c r="U50" s="75"/>
      <c r="V50" s="76"/>
      <c r="W50" s="77"/>
      <c r="X50" s="75"/>
      <c r="Y50" s="75"/>
      <c r="Z50" s="75"/>
      <c r="AA50" s="76"/>
      <c r="AB50" s="77">
        <v>2</v>
      </c>
      <c r="AC50" s="75">
        <v>0</v>
      </c>
      <c r="AD50" s="75">
        <v>0</v>
      </c>
      <c r="AE50" s="75" t="s">
        <v>61</v>
      </c>
      <c r="AF50" s="76">
        <v>5</v>
      </c>
      <c r="AG50" s="77"/>
      <c r="AH50" s="75"/>
      <c r="AI50" s="75"/>
      <c r="AJ50" s="75"/>
      <c r="AK50" s="78"/>
      <c r="AL50" s="77"/>
      <c r="AM50" s="75"/>
      <c r="AN50" s="75"/>
      <c r="AO50" s="75"/>
      <c r="AP50" s="78"/>
      <c r="AQ50" s="150">
        <v>10</v>
      </c>
      <c r="AR50" s="260" t="s">
        <v>260</v>
      </c>
      <c r="AS50" s="358"/>
    </row>
    <row r="51" spans="1:45" ht="12.75" customHeight="1" thickBot="1">
      <c r="A51" s="359" t="s">
        <v>272</v>
      </c>
      <c r="B51" s="310" t="s">
        <v>347</v>
      </c>
      <c r="C51" s="245" t="s">
        <v>139</v>
      </c>
      <c r="D51" s="245" t="s">
        <v>99</v>
      </c>
      <c r="E51" s="245" t="s">
        <v>374</v>
      </c>
      <c r="F51" s="246">
        <f t="shared" si="7"/>
        <v>2</v>
      </c>
      <c r="G51" s="246">
        <f t="shared" si="8"/>
        <v>3</v>
      </c>
      <c r="H51" s="74"/>
      <c r="I51" s="75"/>
      <c r="J51" s="75"/>
      <c r="K51" s="75"/>
      <c r="L51" s="76"/>
      <c r="M51" s="77"/>
      <c r="N51" s="75"/>
      <c r="O51" s="75"/>
      <c r="P51" s="75"/>
      <c r="Q51" s="78"/>
      <c r="R51" s="74"/>
      <c r="S51" s="75"/>
      <c r="T51" s="75"/>
      <c r="U51" s="75"/>
      <c r="V51" s="76"/>
      <c r="W51" s="77"/>
      <c r="X51" s="75"/>
      <c r="Y51" s="75"/>
      <c r="Z51" s="75"/>
      <c r="AA51" s="76"/>
      <c r="AB51" s="77"/>
      <c r="AC51" s="75"/>
      <c r="AD51" s="75"/>
      <c r="AE51" s="75"/>
      <c r="AF51" s="76"/>
      <c r="AG51" s="77">
        <v>0</v>
      </c>
      <c r="AH51" s="75">
        <v>2</v>
      </c>
      <c r="AI51" s="75">
        <v>0</v>
      </c>
      <c r="AJ51" s="75" t="s">
        <v>230</v>
      </c>
      <c r="AK51" s="76">
        <v>3</v>
      </c>
      <c r="AL51" s="77"/>
      <c r="AM51" s="75"/>
      <c r="AN51" s="75"/>
      <c r="AO51" s="75"/>
      <c r="AP51" s="78"/>
      <c r="AQ51" s="150">
        <v>33</v>
      </c>
      <c r="AR51" s="151"/>
      <c r="AS51" s="159"/>
    </row>
    <row r="52" spans="1:45" ht="12.75" customHeight="1" thickBot="1">
      <c r="A52" s="359" t="s">
        <v>273</v>
      </c>
      <c r="B52" s="310" t="s">
        <v>348</v>
      </c>
      <c r="C52" s="245" t="s">
        <v>140</v>
      </c>
      <c r="D52" s="245" t="s">
        <v>90</v>
      </c>
      <c r="E52" s="245" t="s">
        <v>380</v>
      </c>
      <c r="F52" s="246">
        <f t="shared" si="7"/>
        <v>2</v>
      </c>
      <c r="G52" s="246">
        <f t="shared" si="8"/>
        <v>3</v>
      </c>
      <c r="H52" s="74"/>
      <c r="I52" s="75"/>
      <c r="J52" s="75"/>
      <c r="K52" s="75"/>
      <c r="L52" s="76"/>
      <c r="M52" s="77">
        <v>1</v>
      </c>
      <c r="N52" s="75">
        <v>0</v>
      </c>
      <c r="O52" s="75">
        <v>1</v>
      </c>
      <c r="P52" s="75" t="s">
        <v>230</v>
      </c>
      <c r="Q52" s="78">
        <v>3</v>
      </c>
      <c r="R52" s="74"/>
      <c r="S52" s="75"/>
      <c r="T52" s="75"/>
      <c r="U52" s="75"/>
      <c r="V52" s="76"/>
      <c r="W52" s="77"/>
      <c r="X52" s="75"/>
      <c r="Y52" s="75"/>
      <c r="Z52" s="75"/>
      <c r="AA52" s="78"/>
      <c r="AB52" s="74"/>
      <c r="AC52" s="75"/>
      <c r="AD52" s="75"/>
      <c r="AE52" s="75"/>
      <c r="AF52" s="76"/>
      <c r="AG52" s="77"/>
      <c r="AH52" s="75"/>
      <c r="AI52" s="75"/>
      <c r="AJ52" s="75"/>
      <c r="AK52" s="78"/>
      <c r="AL52" s="77"/>
      <c r="AM52" s="75"/>
      <c r="AN52" s="75"/>
      <c r="AO52" s="75"/>
      <c r="AP52" s="78"/>
      <c r="AQ52" s="150">
        <v>26</v>
      </c>
      <c r="AR52" s="151"/>
      <c r="AS52" s="159"/>
    </row>
    <row r="53" spans="1:45" ht="12.75" customHeight="1" thickBot="1">
      <c r="A53" s="359" t="s">
        <v>274</v>
      </c>
      <c r="B53" s="310" t="s">
        <v>349</v>
      </c>
      <c r="C53" s="245" t="s">
        <v>141</v>
      </c>
      <c r="D53" s="245" t="s">
        <v>91</v>
      </c>
      <c r="E53" s="245" t="s">
        <v>380</v>
      </c>
      <c r="F53" s="246">
        <f t="shared" si="7"/>
        <v>2</v>
      </c>
      <c r="G53" s="246">
        <f t="shared" si="8"/>
        <v>3</v>
      </c>
      <c r="H53" s="74"/>
      <c r="I53" s="75"/>
      <c r="J53" s="75"/>
      <c r="K53" s="75"/>
      <c r="L53" s="76"/>
      <c r="M53" s="77"/>
      <c r="N53" s="75"/>
      <c r="O53" s="75"/>
      <c r="P53" s="75"/>
      <c r="Q53" s="78"/>
      <c r="R53" s="74">
        <v>1</v>
      </c>
      <c r="S53" s="75">
        <v>0</v>
      </c>
      <c r="T53" s="75">
        <v>1</v>
      </c>
      <c r="U53" s="75" t="s">
        <v>230</v>
      </c>
      <c r="V53" s="76">
        <v>3</v>
      </c>
      <c r="W53" s="77"/>
      <c r="X53" s="75"/>
      <c r="Y53" s="75"/>
      <c r="Z53" s="75"/>
      <c r="AA53" s="78"/>
      <c r="AB53" s="74"/>
      <c r="AC53" s="75"/>
      <c r="AD53" s="75"/>
      <c r="AE53" s="75"/>
      <c r="AF53" s="76"/>
      <c r="AG53" s="77"/>
      <c r="AH53" s="75"/>
      <c r="AI53" s="75"/>
      <c r="AJ53" s="75"/>
      <c r="AK53" s="78"/>
      <c r="AL53" s="77"/>
      <c r="AM53" s="75"/>
      <c r="AN53" s="75"/>
      <c r="AO53" s="75"/>
      <c r="AP53" s="78"/>
      <c r="AQ53" s="150">
        <v>27</v>
      </c>
      <c r="AR53" s="151"/>
      <c r="AS53" s="159"/>
    </row>
    <row r="54" spans="1:45" ht="12.75" customHeight="1" thickBot="1">
      <c r="A54" s="359" t="s">
        <v>275</v>
      </c>
      <c r="B54" s="310" t="s">
        <v>350</v>
      </c>
      <c r="C54" s="245" t="s">
        <v>142</v>
      </c>
      <c r="D54" s="245" t="s">
        <v>66</v>
      </c>
      <c r="E54" s="245" t="s">
        <v>379</v>
      </c>
      <c r="F54" s="246">
        <f t="shared" si="7"/>
        <v>4</v>
      </c>
      <c r="G54" s="246">
        <f t="shared" si="8"/>
        <v>5</v>
      </c>
      <c r="H54" s="74"/>
      <c r="I54" s="75"/>
      <c r="J54" s="75"/>
      <c r="K54" s="75"/>
      <c r="L54" s="76"/>
      <c r="M54" s="77"/>
      <c r="N54" s="75"/>
      <c r="O54" s="75"/>
      <c r="P54" s="75"/>
      <c r="Q54" s="78"/>
      <c r="R54" s="74">
        <v>2</v>
      </c>
      <c r="S54" s="75">
        <v>1</v>
      </c>
      <c r="T54" s="75">
        <v>1</v>
      </c>
      <c r="U54" s="75" t="s">
        <v>61</v>
      </c>
      <c r="V54" s="76">
        <v>5</v>
      </c>
      <c r="W54" s="77"/>
      <c r="X54" s="75"/>
      <c r="Y54" s="75"/>
      <c r="Z54" s="75"/>
      <c r="AA54" s="78"/>
      <c r="AB54" s="74"/>
      <c r="AC54" s="75"/>
      <c r="AD54" s="75"/>
      <c r="AE54" s="75"/>
      <c r="AF54" s="76"/>
      <c r="AG54" s="77"/>
      <c r="AH54" s="75"/>
      <c r="AI54" s="75"/>
      <c r="AJ54" s="75"/>
      <c r="AK54" s="78"/>
      <c r="AL54" s="77"/>
      <c r="AM54" s="75"/>
      <c r="AN54" s="75"/>
      <c r="AO54" s="75"/>
      <c r="AP54" s="78"/>
      <c r="AQ54" s="152">
        <v>35</v>
      </c>
      <c r="AR54" s="151"/>
      <c r="AS54" s="159"/>
    </row>
    <row r="55" spans="1:45" ht="12.75" customHeight="1" thickBot="1">
      <c r="A55" s="359" t="s">
        <v>276</v>
      </c>
      <c r="B55" s="310" t="s">
        <v>351</v>
      </c>
      <c r="C55" s="245" t="s">
        <v>143</v>
      </c>
      <c r="D55" s="245" t="s">
        <v>67</v>
      </c>
      <c r="E55" s="245" t="s">
        <v>374</v>
      </c>
      <c r="F55" s="246">
        <f t="shared" si="7"/>
        <v>2</v>
      </c>
      <c r="G55" s="246">
        <f t="shared" si="8"/>
        <v>2</v>
      </c>
      <c r="H55" s="74"/>
      <c r="I55" s="75"/>
      <c r="J55" s="75"/>
      <c r="K55" s="75"/>
      <c r="L55" s="76"/>
      <c r="M55" s="77"/>
      <c r="N55" s="75"/>
      <c r="O55" s="75"/>
      <c r="P55" s="75"/>
      <c r="Q55" s="78"/>
      <c r="R55" s="74"/>
      <c r="S55" s="75"/>
      <c r="T55" s="75"/>
      <c r="U55" s="75"/>
      <c r="V55" s="76"/>
      <c r="W55" s="77"/>
      <c r="X55" s="75"/>
      <c r="Y55" s="75"/>
      <c r="Z55" s="75"/>
      <c r="AA55" s="78"/>
      <c r="AB55" s="74"/>
      <c r="AC55" s="75"/>
      <c r="AD55" s="75"/>
      <c r="AE55" s="75"/>
      <c r="AF55" s="76"/>
      <c r="AG55" s="77"/>
      <c r="AH55" s="75"/>
      <c r="AI55" s="75"/>
      <c r="AJ55" s="75"/>
      <c r="AK55" s="78"/>
      <c r="AL55" s="77">
        <v>1</v>
      </c>
      <c r="AM55" s="75">
        <v>1</v>
      </c>
      <c r="AN55" s="75">
        <v>0</v>
      </c>
      <c r="AO55" s="75" t="s">
        <v>230</v>
      </c>
      <c r="AP55" s="78">
        <v>2</v>
      </c>
      <c r="AQ55" s="150" t="s">
        <v>278</v>
      </c>
      <c r="AR55" s="151"/>
      <c r="AS55" s="159"/>
    </row>
    <row r="56" spans="1:45" ht="12.75" customHeight="1" thickBot="1">
      <c r="A56" s="359" t="s">
        <v>277</v>
      </c>
      <c r="B56" s="310" t="s">
        <v>352</v>
      </c>
      <c r="C56" s="245" t="s">
        <v>144</v>
      </c>
      <c r="D56" s="245" t="s">
        <v>68</v>
      </c>
      <c r="E56" s="245" t="s">
        <v>375</v>
      </c>
      <c r="F56" s="246">
        <f t="shared" si="7"/>
        <v>2</v>
      </c>
      <c r="G56" s="246">
        <f t="shared" si="8"/>
        <v>3</v>
      </c>
      <c r="H56" s="74"/>
      <c r="I56" s="75"/>
      <c r="J56" s="75"/>
      <c r="K56" s="75"/>
      <c r="L56" s="76"/>
      <c r="M56" s="77"/>
      <c r="N56" s="75"/>
      <c r="O56" s="75"/>
      <c r="P56" s="75"/>
      <c r="Q56" s="78"/>
      <c r="R56" s="74"/>
      <c r="S56" s="75"/>
      <c r="T56" s="75"/>
      <c r="U56" s="75"/>
      <c r="V56" s="76"/>
      <c r="W56" s="77"/>
      <c r="X56" s="75"/>
      <c r="Y56" s="75"/>
      <c r="Z56" s="75"/>
      <c r="AA56" s="78"/>
      <c r="AB56" s="74"/>
      <c r="AC56" s="75"/>
      <c r="AD56" s="75"/>
      <c r="AE56" s="75"/>
      <c r="AF56" s="76"/>
      <c r="AG56" s="77"/>
      <c r="AH56" s="75"/>
      <c r="AI56" s="75"/>
      <c r="AJ56" s="75"/>
      <c r="AK56" s="78"/>
      <c r="AL56" s="77">
        <v>1</v>
      </c>
      <c r="AM56" s="75">
        <v>1</v>
      </c>
      <c r="AN56" s="75">
        <v>0</v>
      </c>
      <c r="AO56" s="75" t="s">
        <v>230</v>
      </c>
      <c r="AP56" s="78">
        <v>3</v>
      </c>
      <c r="AQ56" s="261" t="s">
        <v>222</v>
      </c>
      <c r="AR56" s="251"/>
      <c r="AS56" s="170"/>
    </row>
    <row r="57" spans="1:45" ht="12.75" customHeight="1" thickBot="1">
      <c r="A57" s="579" t="s">
        <v>168</v>
      </c>
      <c r="B57" s="582"/>
      <c r="C57" s="582"/>
      <c r="D57" s="583"/>
      <c r="E57" s="290"/>
      <c r="F57" s="79">
        <f aca="true" t="shared" si="9" ref="F57:AP57">SUM(F63:F70)</f>
        <v>28</v>
      </c>
      <c r="G57" s="79">
        <f t="shared" si="9"/>
        <v>0</v>
      </c>
      <c r="H57" s="50">
        <f t="shared" si="9"/>
        <v>4</v>
      </c>
      <c r="I57" s="50">
        <f t="shared" si="9"/>
        <v>4</v>
      </c>
      <c r="J57" s="50">
        <f t="shared" si="9"/>
        <v>0</v>
      </c>
      <c r="K57" s="50">
        <f t="shared" si="9"/>
        <v>0</v>
      </c>
      <c r="L57" s="50">
        <f t="shared" si="9"/>
        <v>0</v>
      </c>
      <c r="M57" s="50">
        <f t="shared" si="9"/>
        <v>4</v>
      </c>
      <c r="N57" s="50">
        <f t="shared" si="9"/>
        <v>6</v>
      </c>
      <c r="O57" s="50">
        <f t="shared" si="9"/>
        <v>0</v>
      </c>
      <c r="P57" s="50">
        <f t="shared" si="9"/>
        <v>0</v>
      </c>
      <c r="Q57" s="50">
        <f t="shared" si="9"/>
        <v>0</v>
      </c>
      <c r="R57" s="50">
        <f t="shared" si="9"/>
        <v>4</v>
      </c>
      <c r="S57" s="50">
        <f t="shared" si="9"/>
        <v>6</v>
      </c>
      <c r="T57" s="50">
        <f t="shared" si="9"/>
        <v>0</v>
      </c>
      <c r="U57" s="50">
        <f t="shared" si="9"/>
        <v>0</v>
      </c>
      <c r="V57" s="50">
        <f t="shared" si="9"/>
        <v>0</v>
      </c>
      <c r="W57" s="50">
        <f t="shared" si="9"/>
        <v>0</v>
      </c>
      <c r="X57" s="50">
        <f t="shared" si="9"/>
        <v>0</v>
      </c>
      <c r="Y57" s="50">
        <f t="shared" si="9"/>
        <v>0</v>
      </c>
      <c r="Z57" s="50">
        <f t="shared" si="9"/>
        <v>0</v>
      </c>
      <c r="AA57" s="50">
        <f t="shared" si="9"/>
        <v>0</v>
      </c>
      <c r="AB57" s="50">
        <f t="shared" si="9"/>
        <v>0</v>
      </c>
      <c r="AC57" s="50">
        <f t="shared" si="9"/>
        <v>0</v>
      </c>
      <c r="AD57" s="50">
        <f t="shared" si="9"/>
        <v>0</v>
      </c>
      <c r="AE57" s="50">
        <f t="shared" si="9"/>
        <v>0</v>
      </c>
      <c r="AF57" s="50">
        <f t="shared" si="9"/>
        <v>0</v>
      </c>
      <c r="AG57" s="50">
        <f t="shared" si="9"/>
        <v>0</v>
      </c>
      <c r="AH57" s="50">
        <f t="shared" si="9"/>
        <v>0</v>
      </c>
      <c r="AI57" s="50">
        <f t="shared" si="9"/>
        <v>0</v>
      </c>
      <c r="AJ57" s="50">
        <f t="shared" si="9"/>
        <v>0</v>
      </c>
      <c r="AK57" s="50">
        <f t="shared" si="9"/>
        <v>0</v>
      </c>
      <c r="AL57" s="50">
        <f t="shared" si="9"/>
        <v>0</v>
      </c>
      <c r="AM57" s="50">
        <f t="shared" si="9"/>
        <v>0</v>
      </c>
      <c r="AN57" s="50">
        <f t="shared" si="9"/>
        <v>0</v>
      </c>
      <c r="AO57" s="50">
        <f t="shared" si="9"/>
        <v>0</v>
      </c>
      <c r="AP57" s="129">
        <f t="shared" si="9"/>
        <v>0</v>
      </c>
      <c r="AQ57" s="47"/>
      <c r="AR57" s="48"/>
      <c r="AS57" s="52"/>
    </row>
    <row r="58" spans="1:45" ht="12.75" customHeight="1" thickBot="1" thickTop="1">
      <c r="A58" s="53"/>
      <c r="B58" s="553"/>
      <c r="C58" s="558"/>
      <c r="D58" s="554" t="s">
        <v>524</v>
      </c>
      <c r="E58" s="554"/>
      <c r="F58" s="570"/>
      <c r="G58" s="570"/>
      <c r="H58" s="570"/>
      <c r="I58" s="570"/>
      <c r="J58" s="570"/>
      <c r="K58" s="570"/>
      <c r="L58" s="555" t="s">
        <v>519</v>
      </c>
      <c r="M58" s="54"/>
      <c r="N58" s="55"/>
      <c r="O58" s="55"/>
      <c r="P58" s="371"/>
      <c r="Q58" s="58"/>
      <c r="R58" s="54"/>
      <c r="S58" s="55"/>
      <c r="T58" s="55"/>
      <c r="U58" s="55"/>
      <c r="V58" s="73"/>
      <c r="W58" s="54"/>
      <c r="X58" s="55"/>
      <c r="Y58" s="55"/>
      <c r="Z58" s="55"/>
      <c r="AA58" s="56"/>
      <c r="AB58" s="57"/>
      <c r="AC58" s="55"/>
      <c r="AD58" s="55"/>
      <c r="AE58" s="55"/>
      <c r="AF58" s="56"/>
      <c r="AG58" s="57"/>
      <c r="AH58" s="55"/>
      <c r="AI58" s="55"/>
      <c r="AJ58" s="55"/>
      <c r="AK58" s="58"/>
      <c r="AL58" s="54"/>
      <c r="AM58" s="55"/>
      <c r="AN58" s="55"/>
      <c r="AO58" s="55"/>
      <c r="AP58" s="58"/>
      <c r="AQ58" s="59"/>
      <c r="AR58" s="59"/>
      <c r="AS58" s="329"/>
    </row>
    <row r="59" spans="1:45" ht="12.75" customHeight="1" thickBot="1" thickTop="1">
      <c r="A59" s="53"/>
      <c r="B59" s="559"/>
      <c r="C59" s="560"/>
      <c r="D59" s="556" t="s">
        <v>520</v>
      </c>
      <c r="E59" s="561"/>
      <c r="F59" s="3"/>
      <c r="G59" s="378"/>
      <c r="H59" s="57"/>
      <c r="I59" s="55"/>
      <c r="J59" s="55"/>
      <c r="K59" s="55"/>
      <c r="L59" s="55"/>
      <c r="M59" s="57"/>
      <c r="N59" s="55"/>
      <c r="O59" s="55"/>
      <c r="P59" s="371"/>
      <c r="Q59" s="58"/>
      <c r="R59" s="54"/>
      <c r="S59" s="55"/>
      <c r="T59" s="55"/>
      <c r="U59" s="55"/>
      <c r="V59" s="73"/>
      <c r="W59" s="54"/>
      <c r="X59" s="55"/>
      <c r="Y59" s="55"/>
      <c r="Z59" s="55"/>
      <c r="AA59" s="56"/>
      <c r="AB59" s="57"/>
      <c r="AC59" s="55"/>
      <c r="AD59" s="55"/>
      <c r="AE59" s="55"/>
      <c r="AF59" s="56"/>
      <c r="AG59" s="57"/>
      <c r="AH59" s="55"/>
      <c r="AI59" s="55"/>
      <c r="AJ59" s="55"/>
      <c r="AK59" s="58"/>
      <c r="AL59" s="54"/>
      <c r="AM59" s="55"/>
      <c r="AN59" s="55"/>
      <c r="AO59" s="55"/>
      <c r="AP59" s="58"/>
      <c r="AQ59" s="59"/>
      <c r="AR59" s="59"/>
      <c r="AS59" s="304"/>
    </row>
    <row r="60" spans="1:45" ht="12.75" customHeight="1" thickBot="1">
      <c r="A60" s="53">
        <v>40</v>
      </c>
      <c r="B60" s="571" t="s">
        <v>518</v>
      </c>
      <c r="C60" s="562" t="s">
        <v>145</v>
      </c>
      <c r="D60" s="563" t="s">
        <v>51</v>
      </c>
      <c r="E60" s="564" t="s">
        <v>381</v>
      </c>
      <c r="F60" s="397">
        <f>SUM(H60:AP60)-G60</f>
        <v>2</v>
      </c>
      <c r="G60" s="386">
        <f>L60+Q60+V60+AA60+AF60+AK60+AP60</f>
        <v>0</v>
      </c>
      <c r="H60" s="330"/>
      <c r="I60" s="331"/>
      <c r="J60" s="331"/>
      <c r="K60" s="331"/>
      <c r="L60" s="382"/>
      <c r="M60" s="57">
        <v>0</v>
      </c>
      <c r="N60" s="55">
        <v>2</v>
      </c>
      <c r="O60" s="55">
        <v>0</v>
      </c>
      <c r="P60" s="55" t="s">
        <v>231</v>
      </c>
      <c r="Q60" s="58">
        <v>0</v>
      </c>
      <c r="R60" s="54"/>
      <c r="S60" s="55"/>
      <c r="T60" s="55"/>
      <c r="U60" s="55"/>
      <c r="V60" s="73"/>
      <c r="W60" s="54"/>
      <c r="X60" s="55"/>
      <c r="Y60" s="55"/>
      <c r="Z60" s="55"/>
      <c r="AA60" s="56"/>
      <c r="AB60" s="57"/>
      <c r="AC60" s="55"/>
      <c r="AD60" s="55"/>
      <c r="AE60" s="55"/>
      <c r="AF60" s="56"/>
      <c r="AG60" s="57"/>
      <c r="AH60" s="55"/>
      <c r="AI60" s="55"/>
      <c r="AJ60" s="55"/>
      <c r="AK60" s="58"/>
      <c r="AL60" s="54"/>
      <c r="AM60" s="55"/>
      <c r="AN60" s="55"/>
      <c r="AO60" s="55"/>
      <c r="AP60" s="58"/>
      <c r="AQ60" s="7" t="s">
        <v>521</v>
      </c>
      <c r="AR60" s="59"/>
      <c r="AS60" s="557"/>
    </row>
    <row r="61" spans="1:45" ht="12.75" customHeight="1" thickBot="1">
      <c r="A61" s="53">
        <v>41</v>
      </c>
      <c r="B61" s="572" t="s">
        <v>517</v>
      </c>
      <c r="C61" s="562" t="s">
        <v>146</v>
      </c>
      <c r="D61" s="565" t="s">
        <v>53</v>
      </c>
      <c r="E61" s="566" t="s">
        <v>381</v>
      </c>
      <c r="F61" s="397">
        <f>SUM(H61:AP61)-G61</f>
        <v>2</v>
      </c>
      <c r="G61" s="386">
        <f>L61+Q61+V61+AA61+AF61+AK61+AP61</f>
        <v>0</v>
      </c>
      <c r="H61" s="57"/>
      <c r="I61" s="55"/>
      <c r="J61" s="55"/>
      <c r="K61" s="55"/>
      <c r="L61" s="56"/>
      <c r="M61" s="57"/>
      <c r="N61" s="55"/>
      <c r="O61" s="55"/>
      <c r="P61" s="383"/>
      <c r="Q61" s="58"/>
      <c r="R61" s="54">
        <v>0</v>
      </c>
      <c r="S61" s="55">
        <v>2</v>
      </c>
      <c r="T61" s="55">
        <v>0</v>
      </c>
      <c r="U61" s="55" t="s">
        <v>231</v>
      </c>
      <c r="V61" s="73">
        <v>0</v>
      </c>
      <c r="W61" s="54"/>
      <c r="X61" s="55"/>
      <c r="Y61" s="55"/>
      <c r="Z61" s="55"/>
      <c r="AA61" s="56"/>
      <c r="AB61" s="57"/>
      <c r="AC61" s="55"/>
      <c r="AD61" s="55"/>
      <c r="AE61" s="55"/>
      <c r="AF61" s="56"/>
      <c r="AG61" s="57"/>
      <c r="AH61" s="55"/>
      <c r="AI61" s="55"/>
      <c r="AJ61" s="55"/>
      <c r="AK61" s="58"/>
      <c r="AL61" s="54"/>
      <c r="AM61" s="55"/>
      <c r="AN61" s="55"/>
      <c r="AO61" s="55"/>
      <c r="AP61" s="58"/>
      <c r="AQ61" s="59">
        <v>40</v>
      </c>
      <c r="AR61" s="59"/>
      <c r="AS61" s="557"/>
    </row>
    <row r="62" spans="1:45" ht="12.75" customHeight="1" thickBot="1">
      <c r="A62" s="332"/>
      <c r="B62" s="567" t="s">
        <v>522</v>
      </c>
      <c r="C62" s="568" t="s">
        <v>525</v>
      </c>
      <c r="D62" s="569" t="s">
        <v>523</v>
      </c>
      <c r="E62" s="566" t="s">
        <v>381</v>
      </c>
      <c r="F62" s="397">
        <f>SUM(H62:AP62)-G62</f>
        <v>0</v>
      </c>
      <c r="G62" s="386">
        <f>L62+Q62+V62+AA62+AF62+AK62+AP62</f>
        <v>0</v>
      </c>
      <c r="H62" s="389"/>
      <c r="I62" s="55"/>
      <c r="J62" s="55"/>
      <c r="K62" s="55"/>
      <c r="L62" s="56"/>
      <c r="M62" s="57"/>
      <c r="N62" s="55"/>
      <c r="O62" s="55"/>
      <c r="P62" s="383"/>
      <c r="Q62" s="58"/>
      <c r="R62" s="54"/>
      <c r="S62" s="391"/>
      <c r="T62" s="391"/>
      <c r="U62" s="391"/>
      <c r="V62" s="392"/>
      <c r="W62" s="390"/>
      <c r="X62" s="391"/>
      <c r="Y62" s="391"/>
      <c r="Z62" s="393"/>
      <c r="AA62" s="394"/>
      <c r="AB62" s="57"/>
      <c r="AC62" s="391"/>
      <c r="AD62" s="391"/>
      <c r="AE62" s="393"/>
      <c r="AF62" s="394"/>
      <c r="AG62" s="57"/>
      <c r="AH62" s="55"/>
      <c r="AI62" s="55"/>
      <c r="AJ62" s="55"/>
      <c r="AK62" s="58"/>
      <c r="AL62" s="395"/>
      <c r="AM62" s="395"/>
      <c r="AN62" s="395"/>
      <c r="AO62" s="393"/>
      <c r="AP62" s="392"/>
      <c r="AQ62" s="59"/>
      <c r="AR62" s="59"/>
      <c r="AS62" s="304"/>
    </row>
    <row r="63" spans="1:45" ht="12.75" customHeight="1" thickBot="1" thickTop="1">
      <c r="A63" s="81" t="s">
        <v>40</v>
      </c>
      <c r="B63" s="310" t="s">
        <v>353</v>
      </c>
      <c r="C63" s="5" t="s">
        <v>147</v>
      </c>
      <c r="D63" s="5" t="s">
        <v>109</v>
      </c>
      <c r="E63" s="5" t="s">
        <v>379</v>
      </c>
      <c r="F63" s="80">
        <f aca="true" t="shared" si="10" ref="F63:F70">SUM(H63:AP63)-G63</f>
        <v>2</v>
      </c>
      <c r="G63" s="80">
        <f aca="true" t="shared" si="11" ref="G63:G70">L63+Q63+V63+AA63+AF63+AK63+AP63</f>
        <v>0</v>
      </c>
      <c r="H63" s="63"/>
      <c r="I63" s="61"/>
      <c r="J63" s="61"/>
      <c r="K63" s="61"/>
      <c r="L63" s="62"/>
      <c r="M63" s="63">
        <v>0</v>
      </c>
      <c r="N63" s="61">
        <v>2</v>
      </c>
      <c r="O63" s="61">
        <v>0</v>
      </c>
      <c r="P63" s="61" t="s">
        <v>52</v>
      </c>
      <c r="Q63" s="64">
        <v>0</v>
      </c>
      <c r="R63" s="60"/>
      <c r="S63" s="61"/>
      <c r="T63" s="61"/>
      <c r="U63" s="61"/>
      <c r="V63" s="62"/>
      <c r="W63" s="63"/>
      <c r="X63" s="61"/>
      <c r="Y63" s="61"/>
      <c r="Z63" s="61"/>
      <c r="AA63" s="62"/>
      <c r="AB63" s="63"/>
      <c r="AC63" s="61"/>
      <c r="AD63" s="61"/>
      <c r="AE63" s="61"/>
      <c r="AF63" s="64"/>
      <c r="AG63" s="60"/>
      <c r="AH63" s="61"/>
      <c r="AI63" s="61"/>
      <c r="AJ63" s="61"/>
      <c r="AK63" s="62"/>
      <c r="AL63" s="63"/>
      <c r="AM63" s="61"/>
      <c r="AN63" s="61"/>
      <c r="AO63" s="61"/>
      <c r="AP63" s="64"/>
      <c r="AQ63" s="63"/>
      <c r="AR63" s="61"/>
      <c r="AS63" s="64"/>
    </row>
    <row r="64" spans="1:45" ht="12.75" customHeight="1" thickBot="1">
      <c r="A64" s="81" t="s">
        <v>41</v>
      </c>
      <c r="B64" s="310" t="s">
        <v>354</v>
      </c>
      <c r="C64" s="5" t="s">
        <v>148</v>
      </c>
      <c r="D64" s="5" t="s">
        <v>110</v>
      </c>
      <c r="E64" s="5" t="s">
        <v>379</v>
      </c>
      <c r="F64" s="80">
        <f t="shared" si="10"/>
        <v>2</v>
      </c>
      <c r="G64" s="80">
        <f t="shared" si="11"/>
        <v>0</v>
      </c>
      <c r="H64" s="63"/>
      <c r="I64" s="61"/>
      <c r="J64" s="61"/>
      <c r="K64" s="61"/>
      <c r="L64" s="62"/>
      <c r="M64" s="63"/>
      <c r="N64" s="61"/>
      <c r="O64" s="61"/>
      <c r="P64" s="61"/>
      <c r="Q64" s="64"/>
      <c r="R64" s="60">
        <v>0</v>
      </c>
      <c r="S64" s="61">
        <v>2</v>
      </c>
      <c r="T64" s="61">
        <v>0</v>
      </c>
      <c r="U64" s="61" t="s">
        <v>52</v>
      </c>
      <c r="V64" s="62">
        <v>0</v>
      </c>
      <c r="W64" s="63"/>
      <c r="X64" s="61"/>
      <c r="Y64" s="61"/>
      <c r="Z64" s="61"/>
      <c r="AA64" s="62"/>
      <c r="AB64" s="63"/>
      <c r="AC64" s="61"/>
      <c r="AD64" s="61"/>
      <c r="AE64" s="61"/>
      <c r="AF64" s="64"/>
      <c r="AG64" s="60"/>
      <c r="AH64" s="61"/>
      <c r="AI64" s="61"/>
      <c r="AJ64" s="61"/>
      <c r="AK64" s="62"/>
      <c r="AL64" s="63"/>
      <c r="AM64" s="61"/>
      <c r="AN64" s="61"/>
      <c r="AO64" s="61"/>
      <c r="AP64" s="64"/>
      <c r="AQ64" s="63">
        <v>43</v>
      </c>
      <c r="AR64" s="61"/>
      <c r="AS64" s="64"/>
    </row>
    <row r="65" spans="1:45" ht="12.75" customHeight="1" thickBot="1">
      <c r="A65" s="278" t="s">
        <v>42</v>
      </c>
      <c r="B65" s="276" t="s">
        <v>326</v>
      </c>
      <c r="C65" s="276" t="s">
        <v>234</v>
      </c>
      <c r="D65" s="276" t="s">
        <v>203</v>
      </c>
      <c r="E65" s="425" t="s">
        <v>380</v>
      </c>
      <c r="F65" s="279">
        <f t="shared" si="10"/>
        <v>4</v>
      </c>
      <c r="G65" s="277">
        <f t="shared" si="11"/>
        <v>0</v>
      </c>
      <c r="H65" s="189">
        <v>2</v>
      </c>
      <c r="I65" s="189">
        <v>2</v>
      </c>
      <c r="J65" s="189">
        <v>0</v>
      </c>
      <c r="K65" s="189" t="s">
        <v>230</v>
      </c>
      <c r="L65" s="192">
        <v>0</v>
      </c>
      <c r="M65" s="191"/>
      <c r="N65" s="189"/>
      <c r="O65" s="189"/>
      <c r="P65" s="189"/>
      <c r="Q65" s="190"/>
      <c r="R65" s="188"/>
      <c r="S65" s="189"/>
      <c r="T65" s="189"/>
      <c r="U65" s="189"/>
      <c r="V65" s="192"/>
      <c r="W65" s="191"/>
      <c r="X65" s="189"/>
      <c r="Y65" s="189"/>
      <c r="Z65" s="189"/>
      <c r="AA65" s="192"/>
      <c r="AB65" s="191"/>
      <c r="AC65" s="189"/>
      <c r="AD65" s="189"/>
      <c r="AE65" s="189"/>
      <c r="AF65" s="190"/>
      <c r="AG65" s="188"/>
      <c r="AH65" s="189"/>
      <c r="AI65" s="189"/>
      <c r="AJ65" s="189"/>
      <c r="AK65" s="192"/>
      <c r="AL65" s="191"/>
      <c r="AM65" s="189"/>
      <c r="AN65" s="189"/>
      <c r="AO65" s="189"/>
      <c r="AP65" s="190"/>
      <c r="AQ65" s="191"/>
      <c r="AR65" s="189"/>
      <c r="AS65" s="190"/>
    </row>
    <row r="66" spans="1:45" ht="12.75" customHeight="1" thickBot="1">
      <c r="A66" s="278" t="s">
        <v>43</v>
      </c>
      <c r="B66" s="276" t="s">
        <v>327</v>
      </c>
      <c r="C66" s="276" t="s">
        <v>235</v>
      </c>
      <c r="D66" s="276" t="s">
        <v>205</v>
      </c>
      <c r="E66" s="425" t="s">
        <v>380</v>
      </c>
      <c r="F66" s="279">
        <f t="shared" si="10"/>
        <v>4</v>
      </c>
      <c r="G66" s="277">
        <f t="shared" si="11"/>
        <v>0</v>
      </c>
      <c r="H66" s="189"/>
      <c r="I66" s="189"/>
      <c r="J66" s="189"/>
      <c r="K66" s="189"/>
      <c r="L66" s="192"/>
      <c r="M66" s="191">
        <v>2</v>
      </c>
      <c r="N66" s="189">
        <v>2</v>
      </c>
      <c r="O66" s="189">
        <v>0</v>
      </c>
      <c r="P66" s="189" t="s">
        <v>230</v>
      </c>
      <c r="Q66" s="190">
        <v>0</v>
      </c>
      <c r="R66" s="188"/>
      <c r="S66" s="189"/>
      <c r="T66" s="189"/>
      <c r="U66" s="189"/>
      <c r="V66" s="192"/>
      <c r="W66" s="191"/>
      <c r="X66" s="189"/>
      <c r="Y66" s="189"/>
      <c r="Z66" s="189"/>
      <c r="AA66" s="192"/>
      <c r="AB66" s="191"/>
      <c r="AC66" s="189"/>
      <c r="AD66" s="189"/>
      <c r="AE66" s="189"/>
      <c r="AF66" s="190"/>
      <c r="AG66" s="188"/>
      <c r="AH66" s="189"/>
      <c r="AI66" s="189"/>
      <c r="AJ66" s="189"/>
      <c r="AK66" s="192"/>
      <c r="AL66" s="191"/>
      <c r="AM66" s="189"/>
      <c r="AN66" s="189"/>
      <c r="AO66" s="189"/>
      <c r="AP66" s="190"/>
      <c r="AQ66" s="191"/>
      <c r="AR66" s="189"/>
      <c r="AS66" s="190"/>
    </row>
    <row r="67" spans="1:45" ht="12.75" customHeight="1" thickBot="1">
      <c r="A67" s="278" t="s">
        <v>44</v>
      </c>
      <c r="B67" s="276" t="s">
        <v>328</v>
      </c>
      <c r="C67" s="276" t="s">
        <v>236</v>
      </c>
      <c r="D67" s="276" t="s">
        <v>204</v>
      </c>
      <c r="E67" s="425" t="s">
        <v>380</v>
      </c>
      <c r="F67" s="279">
        <f t="shared" si="10"/>
        <v>4</v>
      </c>
      <c r="G67" s="277">
        <f t="shared" si="11"/>
        <v>0</v>
      </c>
      <c r="H67" s="189"/>
      <c r="I67" s="189"/>
      <c r="J67" s="189"/>
      <c r="K67" s="189"/>
      <c r="L67" s="192"/>
      <c r="M67" s="191"/>
      <c r="N67" s="189"/>
      <c r="O67" s="189"/>
      <c r="P67" s="189"/>
      <c r="Q67" s="190"/>
      <c r="R67" s="188">
        <v>2</v>
      </c>
      <c r="S67" s="189">
        <v>2</v>
      </c>
      <c r="T67" s="189">
        <v>0</v>
      </c>
      <c r="U67" s="189" t="s">
        <v>61</v>
      </c>
      <c r="V67" s="192">
        <v>0</v>
      </c>
      <c r="W67" s="191"/>
      <c r="X67" s="189"/>
      <c r="Y67" s="189"/>
      <c r="Z67" s="189"/>
      <c r="AA67" s="192"/>
      <c r="AB67" s="191"/>
      <c r="AC67" s="189"/>
      <c r="AD67" s="189"/>
      <c r="AE67" s="189"/>
      <c r="AF67" s="190"/>
      <c r="AG67" s="188"/>
      <c r="AH67" s="189"/>
      <c r="AI67" s="189"/>
      <c r="AJ67" s="189"/>
      <c r="AK67" s="192"/>
      <c r="AL67" s="191"/>
      <c r="AM67" s="189"/>
      <c r="AN67" s="189"/>
      <c r="AO67" s="189"/>
      <c r="AP67" s="190"/>
      <c r="AQ67" s="191"/>
      <c r="AR67" s="189"/>
      <c r="AS67" s="190"/>
    </row>
    <row r="68" spans="1:45" ht="12.75" customHeight="1" thickBot="1">
      <c r="A68" s="278" t="s">
        <v>45</v>
      </c>
      <c r="B68" s="276" t="s">
        <v>329</v>
      </c>
      <c r="C68" s="276" t="s">
        <v>237</v>
      </c>
      <c r="D68" s="276" t="s">
        <v>249</v>
      </c>
      <c r="E68" s="425" t="s">
        <v>380</v>
      </c>
      <c r="F68" s="279">
        <f t="shared" si="10"/>
        <v>4</v>
      </c>
      <c r="G68" s="277">
        <f t="shared" si="11"/>
        <v>0</v>
      </c>
      <c r="H68" s="189">
        <v>2</v>
      </c>
      <c r="I68" s="189">
        <v>2</v>
      </c>
      <c r="J68" s="189">
        <v>0</v>
      </c>
      <c r="K68" s="189" t="s">
        <v>230</v>
      </c>
      <c r="L68" s="192">
        <v>0</v>
      </c>
      <c r="M68" s="280"/>
      <c r="N68" s="281"/>
      <c r="O68" s="281"/>
      <c r="P68" s="281"/>
      <c r="Q68" s="282"/>
      <c r="R68" s="188"/>
      <c r="S68" s="189"/>
      <c r="T68" s="189"/>
      <c r="U68" s="189"/>
      <c r="V68" s="192"/>
      <c r="W68" s="191"/>
      <c r="X68" s="189"/>
      <c r="Y68" s="189"/>
      <c r="Z68" s="189"/>
      <c r="AA68" s="192"/>
      <c r="AB68" s="280"/>
      <c r="AC68" s="281"/>
      <c r="AD68" s="281"/>
      <c r="AE68" s="281"/>
      <c r="AF68" s="282"/>
      <c r="AG68" s="188"/>
      <c r="AH68" s="189"/>
      <c r="AI68" s="189"/>
      <c r="AJ68" s="189"/>
      <c r="AK68" s="192"/>
      <c r="AL68" s="191"/>
      <c r="AM68" s="189"/>
      <c r="AN68" s="189"/>
      <c r="AO68" s="189"/>
      <c r="AP68" s="190"/>
      <c r="AQ68" s="191"/>
      <c r="AR68" s="189"/>
      <c r="AS68" s="190"/>
    </row>
    <row r="69" spans="1:45" ht="12.75" customHeight="1" thickBot="1">
      <c r="A69" s="278" t="s">
        <v>46</v>
      </c>
      <c r="B69" s="276" t="s">
        <v>330</v>
      </c>
      <c r="C69" s="276" t="s">
        <v>238</v>
      </c>
      <c r="D69" s="276" t="s">
        <v>250</v>
      </c>
      <c r="E69" s="425" t="s">
        <v>380</v>
      </c>
      <c r="F69" s="279">
        <f t="shared" si="10"/>
        <v>4</v>
      </c>
      <c r="G69" s="277">
        <f t="shared" si="11"/>
        <v>0</v>
      </c>
      <c r="H69" s="189"/>
      <c r="I69" s="189"/>
      <c r="J69" s="189"/>
      <c r="K69" s="189"/>
      <c r="L69" s="192"/>
      <c r="M69" s="280">
        <v>2</v>
      </c>
      <c r="N69" s="281">
        <v>2</v>
      </c>
      <c r="O69" s="281">
        <v>0</v>
      </c>
      <c r="P69" s="281" t="s">
        <v>230</v>
      </c>
      <c r="Q69" s="282">
        <v>0</v>
      </c>
      <c r="R69" s="188"/>
      <c r="S69" s="189"/>
      <c r="T69" s="189"/>
      <c r="U69" s="189"/>
      <c r="V69" s="192"/>
      <c r="W69" s="191"/>
      <c r="X69" s="189"/>
      <c r="Y69" s="189"/>
      <c r="Z69" s="189"/>
      <c r="AA69" s="192"/>
      <c r="AB69" s="280"/>
      <c r="AC69" s="281"/>
      <c r="AD69" s="281"/>
      <c r="AE69" s="281"/>
      <c r="AF69" s="282"/>
      <c r="AG69" s="188"/>
      <c r="AH69" s="189"/>
      <c r="AI69" s="189"/>
      <c r="AJ69" s="189"/>
      <c r="AK69" s="192"/>
      <c r="AL69" s="191"/>
      <c r="AM69" s="189"/>
      <c r="AN69" s="189"/>
      <c r="AO69" s="189"/>
      <c r="AP69" s="190"/>
      <c r="AQ69" s="191">
        <v>48</v>
      </c>
      <c r="AR69" s="189"/>
      <c r="AS69" s="190"/>
    </row>
    <row r="70" spans="1:45" ht="12.75" customHeight="1" thickBot="1">
      <c r="A70" s="411" t="s">
        <v>47</v>
      </c>
      <c r="B70" s="276" t="s">
        <v>331</v>
      </c>
      <c r="C70" s="276" t="s">
        <v>239</v>
      </c>
      <c r="D70" s="276" t="s">
        <v>251</v>
      </c>
      <c r="E70" s="425" t="s">
        <v>380</v>
      </c>
      <c r="F70" s="279">
        <f t="shared" si="10"/>
        <v>4</v>
      </c>
      <c r="G70" s="277">
        <f t="shared" si="11"/>
        <v>0</v>
      </c>
      <c r="H70" s="189"/>
      <c r="I70" s="189"/>
      <c r="J70" s="189"/>
      <c r="K70" s="189"/>
      <c r="L70" s="192"/>
      <c r="M70" s="280"/>
      <c r="N70" s="281"/>
      <c r="O70" s="281"/>
      <c r="P70" s="281"/>
      <c r="Q70" s="282"/>
      <c r="R70" s="188">
        <v>2</v>
      </c>
      <c r="S70" s="189">
        <v>2</v>
      </c>
      <c r="T70" s="189">
        <v>0</v>
      </c>
      <c r="U70" s="189" t="s">
        <v>61</v>
      </c>
      <c r="V70" s="192">
        <v>0</v>
      </c>
      <c r="W70" s="191"/>
      <c r="X70" s="189"/>
      <c r="Y70" s="189"/>
      <c r="Z70" s="189"/>
      <c r="AA70" s="192"/>
      <c r="AB70" s="280"/>
      <c r="AC70" s="281"/>
      <c r="AD70" s="281"/>
      <c r="AE70" s="281"/>
      <c r="AF70" s="282"/>
      <c r="AG70" s="188"/>
      <c r="AH70" s="189"/>
      <c r="AI70" s="189"/>
      <c r="AJ70" s="189"/>
      <c r="AK70" s="192"/>
      <c r="AL70" s="191"/>
      <c r="AM70" s="189"/>
      <c r="AN70" s="189"/>
      <c r="AO70" s="189"/>
      <c r="AP70" s="190"/>
      <c r="AQ70" s="191">
        <v>49</v>
      </c>
      <c r="AR70" s="189"/>
      <c r="AS70" s="190"/>
    </row>
    <row r="71" spans="1:45" ht="12.75" customHeight="1" thickBot="1">
      <c r="A71" s="604" t="s">
        <v>169</v>
      </c>
      <c r="B71" s="605"/>
      <c r="C71" s="605"/>
      <c r="D71" s="573"/>
      <c r="E71" s="424"/>
      <c r="F71" s="336">
        <f aca="true" t="shared" si="12" ref="F71:AP71">SUM(F74:F77)</f>
        <v>7</v>
      </c>
      <c r="G71" s="336">
        <f t="shared" si="12"/>
        <v>10</v>
      </c>
      <c r="H71" s="336">
        <f t="shared" si="12"/>
        <v>0</v>
      </c>
      <c r="I71" s="336">
        <f t="shared" si="12"/>
        <v>0</v>
      </c>
      <c r="J71" s="336">
        <f t="shared" si="12"/>
        <v>0</v>
      </c>
      <c r="K71" s="336">
        <f t="shared" si="12"/>
        <v>0</v>
      </c>
      <c r="L71" s="336">
        <f t="shared" si="12"/>
        <v>0</v>
      </c>
      <c r="M71" s="129">
        <f t="shared" si="12"/>
        <v>0</v>
      </c>
      <c r="N71" s="52">
        <f t="shared" si="12"/>
        <v>0</v>
      </c>
      <c r="O71" s="52">
        <f t="shared" si="12"/>
        <v>0</v>
      </c>
      <c r="P71" s="52">
        <f t="shared" si="12"/>
        <v>0</v>
      </c>
      <c r="Q71" s="52">
        <f t="shared" si="12"/>
        <v>0</v>
      </c>
      <c r="R71" s="52">
        <f t="shared" si="12"/>
        <v>0</v>
      </c>
      <c r="S71" s="52">
        <f t="shared" si="12"/>
        <v>0</v>
      </c>
      <c r="T71" s="52">
        <f t="shared" si="12"/>
        <v>0</v>
      </c>
      <c r="U71" s="52">
        <f t="shared" si="12"/>
        <v>0</v>
      </c>
      <c r="V71" s="52">
        <f t="shared" si="12"/>
        <v>0</v>
      </c>
      <c r="W71" s="52">
        <f t="shared" si="12"/>
        <v>0</v>
      </c>
      <c r="X71" s="52">
        <f t="shared" si="12"/>
        <v>0</v>
      </c>
      <c r="Y71" s="52">
        <f t="shared" si="12"/>
        <v>0</v>
      </c>
      <c r="Z71" s="52">
        <f t="shared" si="12"/>
        <v>0</v>
      </c>
      <c r="AA71" s="52">
        <f t="shared" si="12"/>
        <v>0</v>
      </c>
      <c r="AB71" s="52">
        <f t="shared" si="12"/>
        <v>3</v>
      </c>
      <c r="AC71" s="52">
        <f t="shared" si="12"/>
        <v>0</v>
      </c>
      <c r="AD71" s="52">
        <f t="shared" si="12"/>
        <v>0</v>
      </c>
      <c r="AE71" s="52">
        <f t="shared" si="12"/>
        <v>0</v>
      </c>
      <c r="AF71" s="52">
        <f t="shared" si="12"/>
        <v>4</v>
      </c>
      <c r="AG71" s="52">
        <f t="shared" si="12"/>
        <v>2</v>
      </c>
      <c r="AH71" s="52">
        <f t="shared" si="12"/>
        <v>0</v>
      </c>
      <c r="AI71" s="52">
        <f t="shared" si="12"/>
        <v>0</v>
      </c>
      <c r="AJ71" s="52">
        <f t="shared" si="12"/>
        <v>0</v>
      </c>
      <c r="AK71" s="52">
        <f t="shared" si="12"/>
        <v>3</v>
      </c>
      <c r="AL71" s="52">
        <f t="shared" si="12"/>
        <v>2</v>
      </c>
      <c r="AM71" s="52">
        <f t="shared" si="12"/>
        <v>0</v>
      </c>
      <c r="AN71" s="52">
        <f t="shared" si="12"/>
        <v>0</v>
      </c>
      <c r="AO71" s="52">
        <f t="shared" si="12"/>
        <v>0</v>
      </c>
      <c r="AP71" s="52">
        <f t="shared" si="12"/>
        <v>3</v>
      </c>
      <c r="AQ71" s="129"/>
      <c r="AR71" s="129"/>
      <c r="AS71" s="129"/>
    </row>
    <row r="72" spans="1:45" ht="12.75" customHeight="1" thickBot="1" thickTop="1">
      <c r="A72" s="53"/>
      <c r="B72" s="401"/>
      <c r="C72" s="402"/>
      <c r="D72" s="403" t="s">
        <v>311</v>
      </c>
      <c r="E72" s="403"/>
      <c r="F72" s="373"/>
      <c r="G72" s="373"/>
      <c r="H72" s="373"/>
      <c r="I72" s="373"/>
      <c r="J72" s="373"/>
      <c r="K72" s="373"/>
      <c r="L72" s="374" t="s">
        <v>314</v>
      </c>
      <c r="M72" s="54"/>
      <c r="N72" s="55"/>
      <c r="O72" s="55"/>
      <c r="P72" s="371"/>
      <c r="Q72" s="58"/>
      <c r="R72" s="54"/>
      <c r="S72" s="55"/>
      <c r="T72" s="55"/>
      <c r="U72" s="55"/>
      <c r="V72" s="73"/>
      <c r="W72" s="54"/>
      <c r="X72" s="55"/>
      <c r="Y72" s="55"/>
      <c r="Z72" s="55"/>
      <c r="AA72" s="56"/>
      <c r="AB72" s="57"/>
      <c r="AC72" s="55"/>
      <c r="AD72" s="55"/>
      <c r="AE72" s="55"/>
      <c r="AF72" s="56"/>
      <c r="AG72" s="57"/>
      <c r="AH72" s="55"/>
      <c r="AI72" s="55"/>
      <c r="AJ72" s="55"/>
      <c r="AK72" s="58"/>
      <c r="AL72" s="54"/>
      <c r="AM72" s="55"/>
      <c r="AN72" s="55"/>
      <c r="AO72" s="55"/>
      <c r="AP72" s="58"/>
      <c r="AQ72" s="59"/>
      <c r="AR72" s="59"/>
      <c r="AS72" s="59"/>
    </row>
    <row r="73" spans="1:45" ht="12.75" customHeight="1" thickBot="1" thickTop="1">
      <c r="A73" s="53"/>
      <c r="B73" s="375"/>
      <c r="C73" s="376"/>
      <c r="D73" s="377" t="s">
        <v>305</v>
      </c>
      <c r="E73" s="426"/>
      <c r="F73" s="3"/>
      <c r="G73" s="378"/>
      <c r="H73" s="57"/>
      <c r="I73" s="55"/>
      <c r="J73" s="55"/>
      <c r="K73" s="55"/>
      <c r="L73" s="55"/>
      <c r="M73" s="57"/>
      <c r="N73" s="55"/>
      <c r="O73" s="55"/>
      <c r="P73" s="371"/>
      <c r="Q73" s="58"/>
      <c r="R73" s="54"/>
      <c r="S73" s="55"/>
      <c r="T73" s="55"/>
      <c r="U73" s="55"/>
      <c r="V73" s="73"/>
      <c r="W73" s="54"/>
      <c r="X73" s="55"/>
      <c r="Y73" s="55"/>
      <c r="Z73" s="55"/>
      <c r="AA73" s="56"/>
      <c r="AB73" s="57"/>
      <c r="AC73" s="55"/>
      <c r="AD73" s="55"/>
      <c r="AE73" s="55"/>
      <c r="AF73" s="56"/>
      <c r="AG73" s="57"/>
      <c r="AH73" s="55"/>
      <c r="AI73" s="55"/>
      <c r="AJ73" s="55"/>
      <c r="AK73" s="58"/>
      <c r="AL73" s="54"/>
      <c r="AM73" s="55"/>
      <c r="AN73" s="55"/>
      <c r="AO73" s="55"/>
      <c r="AP73" s="58"/>
      <c r="AQ73" s="59"/>
      <c r="AR73" s="59"/>
      <c r="AS73" s="59"/>
    </row>
    <row r="74" spans="1:45" ht="12.75" customHeight="1" thickBot="1">
      <c r="A74" s="53">
        <v>51</v>
      </c>
      <c r="B74" s="379" t="s">
        <v>358</v>
      </c>
      <c r="C74" s="380" t="s">
        <v>242</v>
      </c>
      <c r="D74" s="381" t="s">
        <v>245</v>
      </c>
      <c r="E74" s="427"/>
      <c r="F74" s="397">
        <f>SUM(H74:AP74)-G74</f>
        <v>3</v>
      </c>
      <c r="G74" s="386">
        <f>L74+Q74+V74+AA74+AF74+AK74+AP74</f>
        <v>4</v>
      </c>
      <c r="H74" s="330"/>
      <c r="I74" s="331"/>
      <c r="J74" s="331"/>
      <c r="K74" s="331"/>
      <c r="L74" s="382"/>
      <c r="M74" s="57"/>
      <c r="N74" s="55"/>
      <c r="O74" s="55"/>
      <c r="P74" s="383"/>
      <c r="Q74" s="58"/>
      <c r="R74" s="54"/>
      <c r="S74" s="55"/>
      <c r="T74" s="55"/>
      <c r="U74" s="55"/>
      <c r="V74" s="73"/>
      <c r="W74" s="54"/>
      <c r="X74" s="55"/>
      <c r="Y74" s="55"/>
      <c r="Z74" s="55"/>
      <c r="AA74" s="56"/>
      <c r="AB74" s="57">
        <v>3</v>
      </c>
      <c r="AC74" s="55">
        <v>0</v>
      </c>
      <c r="AD74" s="55">
        <v>0</v>
      </c>
      <c r="AE74" s="55" t="s">
        <v>230</v>
      </c>
      <c r="AF74" s="56">
        <v>4</v>
      </c>
      <c r="AG74" s="57"/>
      <c r="AH74" s="55"/>
      <c r="AI74" s="55"/>
      <c r="AJ74" s="55"/>
      <c r="AK74" s="58"/>
      <c r="AL74" s="54"/>
      <c r="AM74" s="55"/>
      <c r="AN74" s="55"/>
      <c r="AO74" s="55"/>
      <c r="AP74" s="58"/>
      <c r="AQ74" s="59"/>
      <c r="AR74" s="59"/>
      <c r="AS74" s="59"/>
    </row>
    <row r="75" spans="1:45" ht="12.75" customHeight="1" thickBot="1">
      <c r="A75" s="53">
        <v>52</v>
      </c>
      <c r="B75" s="384" t="s">
        <v>359</v>
      </c>
      <c r="C75" s="380" t="s">
        <v>243</v>
      </c>
      <c r="D75" s="385" t="s">
        <v>246</v>
      </c>
      <c r="E75" s="428"/>
      <c r="F75" s="397">
        <f>SUM(H75:AP75)-G75</f>
        <v>2</v>
      </c>
      <c r="G75" s="386">
        <f>L75+Q75+V75+AA75+AF75+AK75+AP75</f>
        <v>3</v>
      </c>
      <c r="H75" s="57"/>
      <c r="I75" s="55"/>
      <c r="J75" s="55"/>
      <c r="K75" s="55"/>
      <c r="L75" s="56"/>
      <c r="M75" s="57"/>
      <c r="N75" s="55"/>
      <c r="O75" s="55"/>
      <c r="P75" s="383"/>
      <c r="Q75" s="58"/>
      <c r="R75" s="54"/>
      <c r="S75" s="55"/>
      <c r="T75" s="55"/>
      <c r="U75" s="55"/>
      <c r="V75" s="73"/>
      <c r="W75" s="54"/>
      <c r="X75" s="55"/>
      <c r="Y75" s="55"/>
      <c r="Z75" s="55"/>
      <c r="AA75" s="56"/>
      <c r="AB75" s="57"/>
      <c r="AC75" s="55"/>
      <c r="AD75" s="55"/>
      <c r="AE75" s="55"/>
      <c r="AF75" s="56"/>
      <c r="AG75" s="57">
        <v>2</v>
      </c>
      <c r="AH75" s="55">
        <v>0</v>
      </c>
      <c r="AI75" s="55">
        <v>0</v>
      </c>
      <c r="AJ75" s="55" t="s">
        <v>230</v>
      </c>
      <c r="AK75" s="58">
        <v>3</v>
      </c>
      <c r="AL75" s="54"/>
      <c r="AM75" s="55"/>
      <c r="AN75" s="55"/>
      <c r="AO75" s="55"/>
      <c r="AP75" s="58"/>
      <c r="AQ75" s="59"/>
      <c r="AR75" s="59"/>
      <c r="AS75" s="59"/>
    </row>
    <row r="76" spans="1:45" ht="12.75" customHeight="1" thickBot="1">
      <c r="A76" s="332">
        <v>53</v>
      </c>
      <c r="B76" s="384" t="s">
        <v>360</v>
      </c>
      <c r="C76" s="380" t="s">
        <v>244</v>
      </c>
      <c r="D76" s="385" t="s">
        <v>247</v>
      </c>
      <c r="E76" s="428"/>
      <c r="F76" s="397">
        <f>SUM(H76:AP76)-G76</f>
        <v>2</v>
      </c>
      <c r="G76" s="386">
        <f>L76+Q76+V76+AA76+AF76+AK76+AP76</f>
        <v>3</v>
      </c>
      <c r="H76" s="389"/>
      <c r="I76" s="55"/>
      <c r="J76" s="55"/>
      <c r="K76" s="55"/>
      <c r="L76" s="56"/>
      <c r="M76" s="57"/>
      <c r="N76" s="55"/>
      <c r="O76" s="55"/>
      <c r="P76" s="383"/>
      <c r="Q76" s="58"/>
      <c r="R76" s="54"/>
      <c r="S76" s="391"/>
      <c r="T76" s="391"/>
      <c r="U76" s="391"/>
      <c r="V76" s="392"/>
      <c r="W76" s="390"/>
      <c r="X76" s="391"/>
      <c r="Y76" s="391"/>
      <c r="Z76" s="393"/>
      <c r="AA76" s="394"/>
      <c r="AB76" s="57"/>
      <c r="AC76" s="391"/>
      <c r="AD76" s="391"/>
      <c r="AE76" s="393"/>
      <c r="AF76" s="394"/>
      <c r="AG76" s="57"/>
      <c r="AH76" s="55"/>
      <c r="AI76" s="55"/>
      <c r="AJ76" s="55"/>
      <c r="AK76" s="58"/>
      <c r="AL76" s="395">
        <v>2</v>
      </c>
      <c r="AM76" s="395">
        <v>0</v>
      </c>
      <c r="AN76" s="395">
        <v>0</v>
      </c>
      <c r="AO76" s="393" t="s">
        <v>230</v>
      </c>
      <c r="AP76" s="392">
        <v>3</v>
      </c>
      <c r="AQ76" s="59"/>
      <c r="AR76" s="59"/>
      <c r="AS76" s="59"/>
    </row>
    <row r="77" spans="1:45" ht="12.75" customHeight="1" thickBot="1">
      <c r="A77" s="332"/>
      <c r="B77" s="398"/>
      <c r="C77" s="399"/>
      <c r="D77" s="400"/>
      <c r="E77" s="430"/>
      <c r="F77" s="387"/>
      <c r="G77" s="388"/>
      <c r="H77" s="389"/>
      <c r="I77" s="55"/>
      <c r="J77" s="55"/>
      <c r="K77" s="55"/>
      <c r="L77" s="56"/>
      <c r="M77" s="57"/>
      <c r="N77" s="55"/>
      <c r="O77" s="55"/>
      <c r="P77" s="383"/>
      <c r="Q77" s="58"/>
      <c r="R77" s="54"/>
      <c r="S77" s="391"/>
      <c r="T77" s="391"/>
      <c r="U77" s="391"/>
      <c r="V77" s="392"/>
      <c r="W77" s="390"/>
      <c r="X77" s="391"/>
      <c r="Y77" s="391"/>
      <c r="Z77" s="393"/>
      <c r="AA77" s="394"/>
      <c r="AB77" s="57"/>
      <c r="AC77" s="391"/>
      <c r="AD77" s="391"/>
      <c r="AE77" s="393"/>
      <c r="AF77" s="394"/>
      <c r="AG77" s="57"/>
      <c r="AH77" s="55"/>
      <c r="AI77" s="55"/>
      <c r="AJ77" s="55"/>
      <c r="AK77" s="58"/>
      <c r="AL77" s="395"/>
      <c r="AM77" s="395"/>
      <c r="AN77" s="395"/>
      <c r="AO77" s="393"/>
      <c r="AP77" s="392"/>
      <c r="AQ77" s="396"/>
      <c r="AR77" s="59"/>
      <c r="AS77" s="59"/>
    </row>
    <row r="78" spans="1:43" ht="12.75" customHeight="1" thickBot="1" thickTop="1">
      <c r="A78" s="584" t="s">
        <v>197</v>
      </c>
      <c r="B78" s="585"/>
      <c r="C78" s="585"/>
      <c r="D78" s="585"/>
      <c r="E78" s="423"/>
      <c r="F78" s="129">
        <f>F71+F36+F27+F15</f>
        <v>114</v>
      </c>
      <c r="G78" s="129">
        <f>G71+G36+G27+G15</f>
        <v>146</v>
      </c>
      <c r="H78" s="129">
        <f>H71+H36+H27+H15</f>
        <v>16</v>
      </c>
      <c r="I78" s="129">
        <f>I71+I36+I27+I15</f>
        <v>4</v>
      </c>
      <c r="J78" s="129">
        <f>J71+J36+J27+J15</f>
        <v>3</v>
      </c>
      <c r="K78" s="129"/>
      <c r="L78" s="129">
        <f>L71+L36+L27+L15</f>
        <v>28</v>
      </c>
      <c r="M78" s="129">
        <f>M71+M36+M27+M15</f>
        <v>18</v>
      </c>
      <c r="N78" s="129">
        <f>N71+N36+N27+N15</f>
        <v>4</v>
      </c>
      <c r="O78" s="129">
        <f>O71+O36+O27+O15</f>
        <v>5</v>
      </c>
      <c r="P78" s="129"/>
      <c r="Q78" s="129">
        <f>Q71+Q36+Q27+Q15</f>
        <v>33</v>
      </c>
      <c r="R78" s="129">
        <f>R71+R36+R27+R15</f>
        <v>11</v>
      </c>
      <c r="S78" s="129">
        <f>S71+S36+S27+S15</f>
        <v>4</v>
      </c>
      <c r="T78" s="129">
        <f>T71+T36+T27+T15</f>
        <v>9</v>
      </c>
      <c r="U78" s="129"/>
      <c r="V78" s="129">
        <f>V71+V36+V27+V15</f>
        <v>30</v>
      </c>
      <c r="W78" s="129">
        <f>W71+W36+W27+W15</f>
        <v>6</v>
      </c>
      <c r="X78" s="129">
        <f>X71+X36+X27+X15</f>
        <v>1</v>
      </c>
      <c r="Y78" s="129">
        <f>Y71+Y36+Y27+Y15</f>
        <v>7</v>
      </c>
      <c r="Z78" s="129"/>
      <c r="AA78" s="129">
        <f>AA71+AA36+AA27+AA15</f>
        <v>19</v>
      </c>
      <c r="AB78" s="129">
        <f>AB71+AB36+AB27+AB15</f>
        <v>10</v>
      </c>
      <c r="AC78" s="129">
        <f>AC71+AC36+AC27+AC15</f>
        <v>1</v>
      </c>
      <c r="AD78" s="129">
        <f>AD71+AD36+AD27+AD15</f>
        <v>1</v>
      </c>
      <c r="AE78" s="129"/>
      <c r="AF78" s="129">
        <f>AF71+AF36+AF27+AF15</f>
        <v>17</v>
      </c>
      <c r="AG78" s="129">
        <f>AG71+AG36+AG27+AG15</f>
        <v>6</v>
      </c>
      <c r="AH78" s="129">
        <f>AH71+AH36+AH27+AH15</f>
        <v>2</v>
      </c>
      <c r="AI78" s="129">
        <f>AI71+AI36+AI27+AI15</f>
        <v>0</v>
      </c>
      <c r="AJ78" s="129"/>
      <c r="AK78" s="129">
        <f>AK71+AK36+AK27+AK15</f>
        <v>11</v>
      </c>
      <c r="AL78" s="129">
        <f>AL71+AL36+AL27+AL15</f>
        <v>4</v>
      </c>
      <c r="AM78" s="129">
        <f>AM71+AM36+AM27+AM15</f>
        <v>2</v>
      </c>
      <c r="AN78" s="129">
        <f>AN71+AN36+AN27+AN15</f>
        <v>0</v>
      </c>
      <c r="AO78" s="129"/>
      <c r="AP78" s="129">
        <f>AP71+AP36+AP27+AP15</f>
        <v>8</v>
      </c>
      <c r="AQ78" s="16"/>
    </row>
    <row r="79" spans="1:45" ht="12.75" customHeight="1" thickBot="1">
      <c r="A79" s="584" t="s">
        <v>198</v>
      </c>
      <c r="B79" s="585"/>
      <c r="C79" s="585"/>
      <c r="D79" s="585"/>
      <c r="E79" s="423"/>
      <c r="F79" s="129">
        <f>F71+F57+F36+F27+F15</f>
        <v>142</v>
      </c>
      <c r="G79" s="129">
        <f>G71+G57+G36+G27+G15</f>
        <v>146</v>
      </c>
      <c r="H79" s="129">
        <f>H71+H57+H36+H27+H15</f>
        <v>20</v>
      </c>
      <c r="I79" s="129">
        <f>I71+I57+I36+I27+I15</f>
        <v>8</v>
      </c>
      <c r="J79" s="129">
        <f>J71+J57+J36+J27+J15</f>
        <v>3</v>
      </c>
      <c r="K79" s="129"/>
      <c r="L79" s="129">
        <f>L71+L57+L36+L27+L15</f>
        <v>28</v>
      </c>
      <c r="M79" s="129">
        <f>M71+M57+M36+M27+M15</f>
        <v>22</v>
      </c>
      <c r="N79" s="129">
        <f>N71+N57+N36+N27+N15</f>
        <v>10</v>
      </c>
      <c r="O79" s="129">
        <f>O71+O57+O36+O27+O15</f>
        <v>5</v>
      </c>
      <c r="P79" s="129"/>
      <c r="Q79" s="129">
        <f>Q71+Q57+Q36+Q27+Q15</f>
        <v>33</v>
      </c>
      <c r="R79" s="129">
        <f>R71+R57+R36+R27+R15</f>
        <v>15</v>
      </c>
      <c r="S79" s="129">
        <f>S71+S57+S36+S27+S15</f>
        <v>10</v>
      </c>
      <c r="T79" s="129">
        <f>T71+T57+T36+T27+T15</f>
        <v>9</v>
      </c>
      <c r="U79" s="129"/>
      <c r="V79" s="129">
        <f>V71+V57+V36+V27+V15</f>
        <v>30</v>
      </c>
      <c r="W79" s="129">
        <f>W71+W57+W36+W27+W15</f>
        <v>6</v>
      </c>
      <c r="X79" s="129">
        <f>X71+X57+X36+X27+X15</f>
        <v>1</v>
      </c>
      <c r="Y79" s="129">
        <f>Y71+Y57+Y36+Y27+Y15</f>
        <v>7</v>
      </c>
      <c r="Z79" s="129"/>
      <c r="AA79" s="129">
        <f>AA71+AA57+AA36+AA27+AA15</f>
        <v>19</v>
      </c>
      <c r="AB79" s="129">
        <f>AB71+AB57+AB36+AB27+AB15</f>
        <v>10</v>
      </c>
      <c r="AC79" s="129">
        <f>AC71+AC57+AC36+AC27+AC15</f>
        <v>1</v>
      </c>
      <c r="AD79" s="129">
        <f>AD71+AD57+AD36+AD27+AD15</f>
        <v>1</v>
      </c>
      <c r="AE79" s="129"/>
      <c r="AF79" s="129">
        <f>AF71+AF57+AF36+AF27+AF15</f>
        <v>17</v>
      </c>
      <c r="AG79" s="129">
        <f>AG71+AG57+AG36+AG27+AG15</f>
        <v>6</v>
      </c>
      <c r="AH79" s="129">
        <f>AH71+AH57+AH36+AH27+AH15</f>
        <v>2</v>
      </c>
      <c r="AI79" s="129">
        <f>AI71+AI57+AI36+AI27+AI15</f>
        <v>0</v>
      </c>
      <c r="AJ79" s="129"/>
      <c r="AK79" s="129">
        <f>AK71+AK57+AK36+AK27+AK15</f>
        <v>11</v>
      </c>
      <c r="AL79" s="129">
        <f>AL71+AL57+AL36+AL27+AL15</f>
        <v>4</v>
      </c>
      <c r="AM79" s="129">
        <f>AM71+AM57+AM36+AM27+AM15</f>
        <v>2</v>
      </c>
      <c r="AN79" s="129">
        <f>AN71+AN57+AN36+AN27+AN15</f>
        <v>0</v>
      </c>
      <c r="AO79" s="129"/>
      <c r="AP79" s="129">
        <f>AP71+AP57+AP36+AP27+AP15</f>
        <v>8</v>
      </c>
      <c r="AQ79" s="16"/>
      <c r="AR79" s="16"/>
      <c r="AS79" s="16"/>
    </row>
    <row r="80" spans="1:45" ht="12.75" customHeight="1">
      <c r="A80" s="133"/>
      <c r="B80" s="133"/>
      <c r="C80" s="133" t="s">
        <v>149</v>
      </c>
      <c r="D80" s="133" t="s">
        <v>49</v>
      </c>
      <c r="E80" s="133"/>
      <c r="F80" s="104"/>
      <c r="G80" s="104"/>
      <c r="H80" s="104"/>
      <c r="I80" s="104"/>
      <c r="J80" s="104"/>
      <c r="K80" s="104">
        <f>COUNTIF(K16:K77,"s")</f>
        <v>0</v>
      </c>
      <c r="L80" s="104"/>
      <c r="M80" s="104"/>
      <c r="N80" s="104"/>
      <c r="O80" s="104"/>
      <c r="P80" s="104">
        <f>COUNTIF(P16:P77,"s")</f>
        <v>0</v>
      </c>
      <c r="Q80" s="104"/>
      <c r="R80" s="104"/>
      <c r="S80" s="104"/>
      <c r="T80" s="104"/>
      <c r="U80" s="104">
        <f>COUNTIF(U16:U77,"s")</f>
        <v>0</v>
      </c>
      <c r="V80" s="104"/>
      <c r="W80" s="104"/>
      <c r="X80" s="104"/>
      <c r="Y80" s="104"/>
      <c r="Z80" s="104">
        <f>COUNTIF(Z16:Z77,"s")</f>
        <v>0</v>
      </c>
      <c r="AA80" s="104"/>
      <c r="AB80" s="104"/>
      <c r="AC80" s="104"/>
      <c r="AD80" s="104"/>
      <c r="AE80" s="104">
        <f>COUNTIF(AE16:AE77,"s")</f>
        <v>0</v>
      </c>
      <c r="AF80" s="104"/>
      <c r="AG80" s="104"/>
      <c r="AH80" s="104"/>
      <c r="AI80" s="104"/>
      <c r="AJ80" s="104">
        <f>COUNTIF(AJ16:AJ77,"s")</f>
        <v>0</v>
      </c>
      <c r="AK80" s="104"/>
      <c r="AL80" s="104"/>
      <c r="AM80" s="104"/>
      <c r="AN80" s="104"/>
      <c r="AO80" s="104">
        <f>COUNTIF(AO16:AO77,"s")</f>
        <v>0</v>
      </c>
      <c r="AP80" s="104"/>
      <c r="AQ80" s="16"/>
      <c r="AR80" s="16"/>
      <c r="AS80" s="16"/>
    </row>
    <row r="81" spans="1:45" ht="12.75" customHeight="1">
      <c r="A81" s="84"/>
      <c r="B81" s="84"/>
      <c r="C81" s="84" t="s">
        <v>150</v>
      </c>
      <c r="D81" s="84" t="s">
        <v>50</v>
      </c>
      <c r="E81" s="84"/>
      <c r="F81" s="85"/>
      <c r="G81" s="85"/>
      <c r="H81" s="85"/>
      <c r="I81" s="85"/>
      <c r="J81" s="85"/>
      <c r="K81" s="85">
        <f>COUNTIF(K16:K77,"v")</f>
        <v>4</v>
      </c>
      <c r="L81" s="85"/>
      <c r="M81" s="85"/>
      <c r="N81" s="85"/>
      <c r="O81" s="85"/>
      <c r="P81" s="85">
        <f>COUNTIF(P16:P77,"v")</f>
        <v>5</v>
      </c>
      <c r="Q81" s="85"/>
      <c r="R81" s="85"/>
      <c r="S81" s="85"/>
      <c r="T81" s="85"/>
      <c r="U81" s="85">
        <f>COUNTIF(U16:U77,"v")</f>
        <v>4</v>
      </c>
      <c r="V81" s="85"/>
      <c r="W81" s="85"/>
      <c r="X81" s="85"/>
      <c r="Y81" s="85"/>
      <c r="Z81" s="85">
        <f>COUNTIF(Z16:Z77,"v")</f>
        <v>2</v>
      </c>
      <c r="AA81" s="85"/>
      <c r="AB81" s="85"/>
      <c r="AC81" s="85"/>
      <c r="AD81" s="85"/>
      <c r="AE81" s="85">
        <f>COUNTIF(AE16:AE77,"v")</f>
        <v>2</v>
      </c>
      <c r="AF81" s="85"/>
      <c r="AG81" s="85"/>
      <c r="AH81" s="85"/>
      <c r="AI81" s="85"/>
      <c r="AJ81" s="85">
        <f>COUNTIF(AJ16:AJ77,"v")</f>
        <v>1</v>
      </c>
      <c r="AK81" s="85"/>
      <c r="AL81" s="85"/>
      <c r="AM81" s="85"/>
      <c r="AN81" s="85"/>
      <c r="AO81" s="85">
        <f>COUNTIF(AO16:AO77,"v")</f>
        <v>0</v>
      </c>
      <c r="AP81" s="85"/>
      <c r="AQ81" s="16"/>
      <c r="AR81" s="16"/>
      <c r="AS81" s="16"/>
    </row>
    <row r="82" spans="1:45" ht="12.75" customHeight="1">
      <c r="A82" s="84"/>
      <c r="B82" s="84"/>
      <c r="C82" s="84" t="s">
        <v>256</v>
      </c>
      <c r="D82" s="84" t="s">
        <v>229</v>
      </c>
      <c r="E82" s="84"/>
      <c r="F82" s="85"/>
      <c r="G82" s="85"/>
      <c r="H82" s="85"/>
      <c r="I82" s="85"/>
      <c r="J82" s="85"/>
      <c r="K82" s="85">
        <v>5</v>
      </c>
      <c r="L82" s="85"/>
      <c r="M82" s="85"/>
      <c r="N82" s="85"/>
      <c r="O82" s="85"/>
      <c r="P82" s="85">
        <v>5</v>
      </c>
      <c r="Q82" s="85"/>
      <c r="R82" s="85"/>
      <c r="S82" s="85"/>
      <c r="T82" s="85"/>
      <c r="U82" s="85">
        <v>5</v>
      </c>
      <c r="V82" s="85"/>
      <c r="W82" s="85"/>
      <c r="X82" s="85"/>
      <c r="Y82" s="85"/>
      <c r="Z82" s="85">
        <v>3</v>
      </c>
      <c r="AA82" s="85"/>
      <c r="AB82" s="85"/>
      <c r="AC82" s="85"/>
      <c r="AD82" s="85"/>
      <c r="AE82" s="85">
        <v>3</v>
      </c>
      <c r="AF82" s="85"/>
      <c r="AG82" s="85"/>
      <c r="AH82" s="85"/>
      <c r="AI82" s="85"/>
      <c r="AJ82" s="85">
        <v>2</v>
      </c>
      <c r="AK82" s="85"/>
      <c r="AL82" s="85"/>
      <c r="AM82" s="85"/>
      <c r="AN82" s="85"/>
      <c r="AO82" s="85">
        <v>3</v>
      </c>
      <c r="AP82" s="85"/>
      <c r="AQ82" s="13"/>
      <c r="AR82" s="13"/>
      <c r="AS82" s="13"/>
    </row>
    <row r="83" spans="1:45" ht="12.75" customHeight="1">
      <c r="A83" s="84"/>
      <c r="B83" s="84"/>
      <c r="C83" s="84" t="s">
        <v>151</v>
      </c>
      <c r="D83" s="84" t="s">
        <v>70</v>
      </c>
      <c r="E83" s="84"/>
      <c r="F83" s="85"/>
      <c r="G83" s="85"/>
      <c r="H83" s="85"/>
      <c r="I83" s="85"/>
      <c r="J83" s="85"/>
      <c r="K83" s="85">
        <f>COUNTIF(K16:K77,"e")</f>
        <v>0</v>
      </c>
      <c r="L83" s="85"/>
      <c r="M83" s="85"/>
      <c r="N83" s="85"/>
      <c r="O83" s="85"/>
      <c r="P83" s="85">
        <f>COUNTIF(P16:P77,"e")</f>
        <v>1</v>
      </c>
      <c r="Q83" s="85"/>
      <c r="R83" s="85"/>
      <c r="S83" s="85"/>
      <c r="T83" s="85"/>
      <c r="U83" s="85">
        <f>COUNTIF(U16:U77,"e")</f>
        <v>1</v>
      </c>
      <c r="V83" s="85"/>
      <c r="W83" s="85"/>
      <c r="X83" s="85"/>
      <c r="Y83" s="85"/>
      <c r="Z83" s="85">
        <f>COUNTIF(Z16:Z77,"e")</f>
        <v>0</v>
      </c>
      <c r="AA83" s="85"/>
      <c r="AB83" s="85"/>
      <c r="AC83" s="85"/>
      <c r="AD83" s="85"/>
      <c r="AE83" s="85">
        <f>COUNTIF(AE16:AE77,"e")</f>
        <v>0</v>
      </c>
      <c r="AF83" s="85"/>
      <c r="AG83" s="85"/>
      <c r="AH83" s="85"/>
      <c r="AI83" s="85"/>
      <c r="AJ83" s="85">
        <f>COUNTIF(AJ16:AJ77,"e")</f>
        <v>0</v>
      </c>
      <c r="AK83" s="85"/>
      <c r="AL83" s="85"/>
      <c r="AM83" s="85"/>
      <c r="AN83" s="85"/>
      <c r="AO83" s="85">
        <f>COUNTIF(AO16:AO77,"e")</f>
        <v>0</v>
      </c>
      <c r="AP83" s="85"/>
      <c r="AQ83" s="13"/>
      <c r="AR83" s="13"/>
      <c r="AS83" s="13"/>
    </row>
    <row r="84" spans="1:45" ht="12.75" customHeight="1">
      <c r="A84" s="16"/>
      <c r="B84" s="7" t="s">
        <v>111</v>
      </c>
      <c r="C84" s="7"/>
      <c r="D84" s="82"/>
      <c r="E84" s="82"/>
      <c r="F84" s="7" t="s">
        <v>152</v>
      </c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86"/>
      <c r="AP84" s="13"/>
      <c r="AQ84" s="13"/>
      <c r="AR84" s="13"/>
      <c r="AS84" s="13"/>
    </row>
    <row r="85" spans="1:45" ht="12.75" customHeight="1">
      <c r="A85" s="10"/>
      <c r="B85" s="10"/>
      <c r="C85" s="10"/>
      <c r="D85" s="87"/>
      <c r="E85" s="87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10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16"/>
      <c r="AR85" s="16"/>
      <c r="AS85" s="16"/>
    </row>
    <row r="86" spans="1:45" ht="12.75" customHeight="1">
      <c r="A86" s="14" t="s">
        <v>225</v>
      </c>
      <c r="B86" s="10"/>
      <c r="C86" s="14"/>
      <c r="D86" s="14" t="s">
        <v>226</v>
      </c>
      <c r="E86" s="14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2" t="s">
        <v>258</v>
      </c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16"/>
      <c r="AR86" s="16"/>
      <c r="AS86" s="16"/>
    </row>
    <row r="87" spans="1:45" ht="12.75" customHeight="1" thickBot="1">
      <c r="A87" s="326" t="s">
        <v>312</v>
      </c>
      <c r="B87" s="327"/>
      <c r="C87" s="328"/>
      <c r="D87" s="83"/>
      <c r="E87" s="83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2" t="s">
        <v>259</v>
      </c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16"/>
      <c r="AR87" s="16"/>
      <c r="AS87" s="16"/>
    </row>
    <row r="88" spans="1:45" ht="12.75" customHeight="1" thickBot="1">
      <c r="A88" s="590" t="s">
        <v>170</v>
      </c>
      <c r="B88" s="591"/>
      <c r="C88" s="591"/>
      <c r="D88" s="592"/>
      <c r="E88" s="418"/>
      <c r="F88" s="89">
        <f aca="true" t="shared" si="13" ref="F88:AP88">SUM(F89:F110)</f>
        <v>55</v>
      </c>
      <c r="G88" s="89">
        <f t="shared" si="13"/>
        <v>64</v>
      </c>
      <c r="H88" s="47">
        <f t="shared" si="13"/>
        <v>0</v>
      </c>
      <c r="I88" s="47">
        <f t="shared" si="13"/>
        <v>0</v>
      </c>
      <c r="J88" s="47">
        <f t="shared" si="13"/>
        <v>0</v>
      </c>
      <c r="K88" s="47">
        <f t="shared" si="13"/>
        <v>0</v>
      </c>
      <c r="L88" s="47">
        <f t="shared" si="13"/>
        <v>0</v>
      </c>
      <c r="M88" s="47">
        <f t="shared" si="13"/>
        <v>0</v>
      </c>
      <c r="N88" s="47">
        <f t="shared" si="13"/>
        <v>0</v>
      </c>
      <c r="O88" s="47">
        <f t="shared" si="13"/>
        <v>0</v>
      </c>
      <c r="P88" s="47">
        <f t="shared" si="13"/>
        <v>0</v>
      </c>
      <c r="Q88" s="47">
        <f t="shared" si="13"/>
        <v>0</v>
      </c>
      <c r="R88" s="47">
        <f t="shared" si="13"/>
        <v>0</v>
      </c>
      <c r="S88" s="47">
        <f t="shared" si="13"/>
        <v>0</v>
      </c>
      <c r="T88" s="47">
        <f t="shared" si="13"/>
        <v>0</v>
      </c>
      <c r="U88" s="47">
        <f t="shared" si="13"/>
        <v>0</v>
      </c>
      <c r="V88" s="154">
        <f t="shared" si="13"/>
        <v>0</v>
      </c>
      <c r="W88" s="47">
        <f t="shared" si="13"/>
        <v>6</v>
      </c>
      <c r="X88" s="47">
        <f t="shared" si="13"/>
        <v>0</v>
      </c>
      <c r="Y88" s="47">
        <f t="shared" si="13"/>
        <v>4</v>
      </c>
      <c r="Z88" s="47">
        <f t="shared" si="13"/>
        <v>0</v>
      </c>
      <c r="AA88" s="47">
        <f t="shared" si="13"/>
        <v>11</v>
      </c>
      <c r="AB88" s="47">
        <f t="shared" si="13"/>
        <v>6</v>
      </c>
      <c r="AC88" s="47">
        <f t="shared" si="13"/>
        <v>1</v>
      </c>
      <c r="AD88" s="47">
        <f t="shared" si="13"/>
        <v>7</v>
      </c>
      <c r="AE88" s="47">
        <f t="shared" si="13"/>
        <v>0</v>
      </c>
      <c r="AF88" s="47">
        <f t="shared" si="13"/>
        <v>16</v>
      </c>
      <c r="AG88" s="47">
        <f t="shared" si="13"/>
        <v>6</v>
      </c>
      <c r="AH88" s="47">
        <f t="shared" si="13"/>
        <v>2</v>
      </c>
      <c r="AI88" s="47">
        <f t="shared" si="13"/>
        <v>7</v>
      </c>
      <c r="AJ88" s="47">
        <f t="shared" si="13"/>
        <v>0</v>
      </c>
      <c r="AK88" s="47">
        <f t="shared" si="13"/>
        <v>18</v>
      </c>
      <c r="AL88" s="47">
        <f t="shared" si="13"/>
        <v>0</v>
      </c>
      <c r="AM88" s="47">
        <f t="shared" si="13"/>
        <v>12</v>
      </c>
      <c r="AN88" s="47">
        <f t="shared" si="13"/>
        <v>4</v>
      </c>
      <c r="AO88" s="47">
        <f t="shared" si="13"/>
        <v>0</v>
      </c>
      <c r="AP88" s="47">
        <f t="shared" si="13"/>
        <v>19</v>
      </c>
      <c r="AQ88" s="90"/>
      <c r="AR88" s="91"/>
      <c r="AS88" s="92"/>
    </row>
    <row r="89" spans="1:45" ht="12.75" customHeight="1" thickBot="1">
      <c r="A89" s="306">
        <v>54</v>
      </c>
      <c r="B89" s="310" t="s">
        <v>287</v>
      </c>
      <c r="C89" s="245" t="s">
        <v>156</v>
      </c>
      <c r="D89" s="245" t="s">
        <v>92</v>
      </c>
      <c r="E89" s="245" t="s">
        <v>380</v>
      </c>
      <c r="F89" s="246">
        <f aca="true" t="shared" si="14" ref="F89:F99">SUM(H89:AP89)-G89</f>
        <v>3</v>
      </c>
      <c r="G89" s="246">
        <f>L89+Q89+V89+AA89+AF89+AK89+AP89</f>
        <v>4</v>
      </c>
      <c r="H89" s="262"/>
      <c r="I89" s="263"/>
      <c r="J89" s="263"/>
      <c r="K89" s="263"/>
      <c r="L89" s="250"/>
      <c r="M89" s="264"/>
      <c r="N89" s="263"/>
      <c r="O89" s="263"/>
      <c r="P89" s="263"/>
      <c r="Q89" s="265"/>
      <c r="R89" s="264"/>
      <c r="S89" s="263"/>
      <c r="T89" s="263"/>
      <c r="U89" s="263"/>
      <c r="V89" s="265"/>
      <c r="W89" s="264"/>
      <c r="X89" s="263"/>
      <c r="Y89" s="263"/>
      <c r="Z89" s="263"/>
      <c r="AA89" s="265"/>
      <c r="AB89" s="264">
        <v>2</v>
      </c>
      <c r="AC89" s="263">
        <v>0</v>
      </c>
      <c r="AD89" s="263">
        <v>1</v>
      </c>
      <c r="AE89" s="263" t="s">
        <v>61</v>
      </c>
      <c r="AF89" s="265">
        <v>4</v>
      </c>
      <c r="AG89" s="264"/>
      <c r="AH89" s="263"/>
      <c r="AI89" s="263"/>
      <c r="AJ89" s="263"/>
      <c r="AK89" s="250"/>
      <c r="AL89" s="262"/>
      <c r="AM89" s="263"/>
      <c r="AN89" s="263"/>
      <c r="AO89" s="263"/>
      <c r="AP89" s="250"/>
      <c r="AQ89" s="151" t="s">
        <v>279</v>
      </c>
      <c r="AR89" s="149">
        <v>26</v>
      </c>
      <c r="AS89" s="158"/>
    </row>
    <row r="90" spans="1:45" ht="12.75" customHeight="1" thickBot="1">
      <c r="A90" s="307">
        <v>55</v>
      </c>
      <c r="B90" s="310" t="s">
        <v>288</v>
      </c>
      <c r="C90" s="245" t="s">
        <v>157</v>
      </c>
      <c r="D90" s="245" t="s">
        <v>93</v>
      </c>
      <c r="E90" s="245" t="s">
        <v>380</v>
      </c>
      <c r="F90" s="246">
        <f t="shared" si="14"/>
        <v>3</v>
      </c>
      <c r="G90" s="246">
        <f>L90+Q90+V90+AA90+AF90+AK90+AP90</f>
        <v>4</v>
      </c>
      <c r="H90" s="66"/>
      <c r="I90" s="67"/>
      <c r="J90" s="67"/>
      <c r="K90" s="67"/>
      <c r="L90" s="70"/>
      <c r="M90" s="69"/>
      <c r="N90" s="67"/>
      <c r="O90" s="67"/>
      <c r="P90" s="67"/>
      <c r="Q90" s="68"/>
      <c r="R90" s="69"/>
      <c r="S90" s="67"/>
      <c r="T90" s="67"/>
      <c r="U90" s="67"/>
      <c r="V90" s="68"/>
      <c r="W90" s="69"/>
      <c r="X90" s="67"/>
      <c r="Y90" s="67"/>
      <c r="Z90" s="67"/>
      <c r="AA90" s="68"/>
      <c r="AB90" s="69"/>
      <c r="AC90" s="67"/>
      <c r="AD90" s="67"/>
      <c r="AE90" s="67"/>
      <c r="AF90" s="70"/>
      <c r="AG90" s="69">
        <v>2</v>
      </c>
      <c r="AH90" s="67">
        <v>0</v>
      </c>
      <c r="AI90" s="67">
        <v>1</v>
      </c>
      <c r="AJ90" s="67" t="s">
        <v>61</v>
      </c>
      <c r="AK90" s="70">
        <v>4</v>
      </c>
      <c r="AL90" s="66"/>
      <c r="AM90" s="67"/>
      <c r="AN90" s="67"/>
      <c r="AO90" s="67"/>
      <c r="AP90" s="70"/>
      <c r="AQ90" s="322" t="s">
        <v>280</v>
      </c>
      <c r="AR90" s="149"/>
      <c r="AS90" s="158"/>
    </row>
    <row r="91" spans="1:45" ht="26.25" customHeight="1" thickBot="1">
      <c r="A91" s="307">
        <v>56</v>
      </c>
      <c r="B91" s="310" t="s">
        <v>289</v>
      </c>
      <c r="C91" s="245" t="s">
        <v>158</v>
      </c>
      <c r="D91" s="245" t="s">
        <v>71</v>
      </c>
      <c r="E91" s="245" t="s">
        <v>380</v>
      </c>
      <c r="F91" s="246">
        <f t="shared" si="14"/>
        <v>3</v>
      </c>
      <c r="G91" s="246">
        <f>L91+Q91+V91+AA91+AF91+AK91+AP91</f>
        <v>3</v>
      </c>
      <c r="H91" s="74"/>
      <c r="I91" s="75"/>
      <c r="J91" s="75"/>
      <c r="K91" s="75"/>
      <c r="L91" s="78"/>
      <c r="M91" s="77"/>
      <c r="N91" s="75"/>
      <c r="O91" s="75"/>
      <c r="P91" s="75"/>
      <c r="Q91" s="76"/>
      <c r="R91" s="77"/>
      <c r="S91" s="75"/>
      <c r="T91" s="75"/>
      <c r="U91" s="75"/>
      <c r="V91" s="76"/>
      <c r="W91" s="77"/>
      <c r="X91" s="75"/>
      <c r="Y91" s="75"/>
      <c r="Z91" s="75"/>
      <c r="AA91" s="76"/>
      <c r="AB91" s="77"/>
      <c r="AC91" s="75"/>
      <c r="AD91" s="75"/>
      <c r="AE91" s="75"/>
      <c r="AF91" s="78"/>
      <c r="AG91" s="77">
        <v>1</v>
      </c>
      <c r="AH91" s="75">
        <v>0</v>
      </c>
      <c r="AI91" s="75">
        <v>2</v>
      </c>
      <c r="AJ91" s="75" t="s">
        <v>230</v>
      </c>
      <c r="AK91" s="78">
        <v>3</v>
      </c>
      <c r="AL91" s="74"/>
      <c r="AM91" s="75"/>
      <c r="AN91" s="75"/>
      <c r="AO91" s="75"/>
      <c r="AP91" s="78"/>
      <c r="AQ91" s="152" t="s">
        <v>281</v>
      </c>
      <c r="AR91" s="151"/>
      <c r="AS91" s="159"/>
    </row>
    <row r="92" spans="1:45" ht="12.75" customHeight="1" thickBot="1">
      <c r="A92" s="278">
        <v>57</v>
      </c>
      <c r="B92" s="313" t="s">
        <v>361</v>
      </c>
      <c r="C92" s="186" t="s">
        <v>159</v>
      </c>
      <c r="D92" s="186" t="s">
        <v>72</v>
      </c>
      <c r="E92" s="245" t="s">
        <v>380</v>
      </c>
      <c r="F92" s="187">
        <f t="shared" si="14"/>
        <v>3</v>
      </c>
      <c r="G92" s="187">
        <f>L92+Q92+V92+AA92+AF92+AK92+AP92</f>
        <v>3</v>
      </c>
      <c r="H92" s="188"/>
      <c r="I92" s="189"/>
      <c r="J92" s="189"/>
      <c r="K92" s="189"/>
      <c r="L92" s="190"/>
      <c r="M92" s="191"/>
      <c r="N92" s="189"/>
      <c r="O92" s="189"/>
      <c r="P92" s="189"/>
      <c r="Q92" s="192"/>
      <c r="R92" s="191"/>
      <c r="S92" s="189"/>
      <c r="T92" s="189"/>
      <c r="U92" s="189"/>
      <c r="V92" s="192"/>
      <c r="W92" s="191">
        <v>2</v>
      </c>
      <c r="X92" s="189">
        <v>0</v>
      </c>
      <c r="Y92" s="189">
        <v>1</v>
      </c>
      <c r="Z92" s="189" t="s">
        <v>230</v>
      </c>
      <c r="AA92" s="190">
        <v>3</v>
      </c>
      <c r="AB92" s="191"/>
      <c r="AC92" s="189"/>
      <c r="AD92" s="189"/>
      <c r="AE92" s="189"/>
      <c r="AF92" s="190"/>
      <c r="AG92" s="188"/>
      <c r="AH92" s="189"/>
      <c r="AI92" s="189"/>
      <c r="AJ92" s="189"/>
      <c r="AK92" s="190"/>
      <c r="AL92" s="188"/>
      <c r="AM92" s="189"/>
      <c r="AN92" s="189"/>
      <c r="AO92" s="189"/>
      <c r="AP92" s="190"/>
      <c r="AQ92" s="194">
        <v>36</v>
      </c>
      <c r="AR92" s="195"/>
      <c r="AS92" s="185"/>
    </row>
    <row r="93" spans="1:45" ht="12.75" customHeight="1" thickBot="1">
      <c r="A93" s="307">
        <v>58</v>
      </c>
      <c r="B93" s="310" t="s">
        <v>290</v>
      </c>
      <c r="C93" s="245" t="s">
        <v>160</v>
      </c>
      <c r="D93" s="245" t="s">
        <v>73</v>
      </c>
      <c r="E93" s="245" t="s">
        <v>379</v>
      </c>
      <c r="F93" s="246">
        <f t="shared" si="14"/>
        <v>4</v>
      </c>
      <c r="G93" s="246">
        <f>L93+Q93+V93+AA93+AF93+AK93+AP93</f>
        <v>4</v>
      </c>
      <c r="H93" s="74"/>
      <c r="I93" s="75"/>
      <c r="J93" s="75"/>
      <c r="K93" s="75"/>
      <c r="L93" s="78"/>
      <c r="M93" s="77"/>
      <c r="N93" s="75"/>
      <c r="O93" s="75"/>
      <c r="P93" s="75"/>
      <c r="Q93" s="76"/>
      <c r="R93" s="77"/>
      <c r="S93" s="75"/>
      <c r="T93" s="75"/>
      <c r="U93" s="75"/>
      <c r="V93" s="76"/>
      <c r="W93" s="77">
        <v>2</v>
      </c>
      <c r="X93" s="75">
        <v>0</v>
      </c>
      <c r="Y93" s="75">
        <v>2</v>
      </c>
      <c r="Z93" s="75" t="s">
        <v>230</v>
      </c>
      <c r="AA93" s="76">
        <v>4</v>
      </c>
      <c r="AB93" s="77"/>
      <c r="AC93" s="75"/>
      <c r="AD93" s="75"/>
      <c r="AE93" s="75"/>
      <c r="AF93" s="78"/>
      <c r="AG93" s="74"/>
      <c r="AH93" s="75"/>
      <c r="AI93" s="75"/>
      <c r="AJ93" s="75"/>
      <c r="AK93" s="78"/>
      <c r="AL93" s="74"/>
      <c r="AM93" s="75"/>
      <c r="AN93" s="75"/>
      <c r="AO93" s="75"/>
      <c r="AP93" s="78"/>
      <c r="AQ93" s="152"/>
      <c r="AR93" s="151"/>
      <c r="AS93" s="159"/>
    </row>
    <row r="94" spans="1:45" ht="12.75" customHeight="1" thickBot="1">
      <c r="A94" s="307">
        <v>59</v>
      </c>
      <c r="B94" s="310" t="s">
        <v>291</v>
      </c>
      <c r="C94" s="245" t="s">
        <v>161</v>
      </c>
      <c r="D94" s="245" t="s">
        <v>74</v>
      </c>
      <c r="E94" s="245" t="s">
        <v>379</v>
      </c>
      <c r="F94" s="246">
        <f t="shared" si="14"/>
        <v>3</v>
      </c>
      <c r="G94" s="246">
        <f aca="true" t="shared" si="15" ref="G94:G99">L94+Q94+V94+AA94+AF94+AK94+AP94</f>
        <v>4</v>
      </c>
      <c r="H94" s="74"/>
      <c r="I94" s="75"/>
      <c r="J94" s="75"/>
      <c r="K94" s="75"/>
      <c r="L94" s="78"/>
      <c r="M94" s="77"/>
      <c r="N94" s="75"/>
      <c r="O94" s="75"/>
      <c r="P94" s="75"/>
      <c r="Q94" s="76"/>
      <c r="R94" s="77"/>
      <c r="S94" s="75"/>
      <c r="T94" s="75"/>
      <c r="U94" s="75"/>
      <c r="V94" s="76"/>
      <c r="W94" s="77">
        <v>2</v>
      </c>
      <c r="X94" s="75">
        <v>0</v>
      </c>
      <c r="Y94" s="75">
        <v>1</v>
      </c>
      <c r="Z94" s="75" t="s">
        <v>61</v>
      </c>
      <c r="AA94" s="78">
        <v>4</v>
      </c>
      <c r="AB94" s="77"/>
      <c r="AC94" s="75"/>
      <c r="AD94" s="75"/>
      <c r="AE94" s="75"/>
      <c r="AF94" s="78"/>
      <c r="AG94" s="74"/>
      <c r="AH94" s="75"/>
      <c r="AI94" s="75"/>
      <c r="AJ94" s="75"/>
      <c r="AK94" s="78"/>
      <c r="AL94" s="74"/>
      <c r="AM94" s="75"/>
      <c r="AN94" s="75"/>
      <c r="AO94" s="75"/>
      <c r="AP94" s="78"/>
      <c r="AQ94" s="266">
        <v>37</v>
      </c>
      <c r="AR94" s="151"/>
      <c r="AS94" s="159"/>
    </row>
    <row r="95" spans="1:45" ht="12.75" customHeight="1" thickBot="1">
      <c r="A95" s="307">
        <v>60</v>
      </c>
      <c r="B95" s="310" t="s">
        <v>292</v>
      </c>
      <c r="C95" s="245" t="s">
        <v>162</v>
      </c>
      <c r="D95" s="245" t="s">
        <v>75</v>
      </c>
      <c r="E95" s="245" t="s">
        <v>379</v>
      </c>
      <c r="F95" s="246">
        <f t="shared" si="14"/>
        <v>2</v>
      </c>
      <c r="G95" s="246">
        <f t="shared" si="15"/>
        <v>3</v>
      </c>
      <c r="H95" s="74"/>
      <c r="I95" s="75"/>
      <c r="J95" s="75"/>
      <c r="K95" s="75"/>
      <c r="L95" s="78"/>
      <c r="M95" s="77"/>
      <c r="N95" s="75"/>
      <c r="O95" s="75"/>
      <c r="P95" s="75"/>
      <c r="Q95" s="76"/>
      <c r="R95" s="77"/>
      <c r="S95" s="75"/>
      <c r="T95" s="75"/>
      <c r="U95" s="75"/>
      <c r="V95" s="76"/>
      <c r="W95" s="77"/>
      <c r="X95" s="75"/>
      <c r="Y95" s="75"/>
      <c r="Z95" s="75"/>
      <c r="AA95" s="76"/>
      <c r="AB95" s="69">
        <v>0</v>
      </c>
      <c r="AC95" s="75">
        <v>0</v>
      </c>
      <c r="AD95" s="75">
        <v>2</v>
      </c>
      <c r="AE95" s="75" t="s">
        <v>230</v>
      </c>
      <c r="AF95" s="76">
        <v>3</v>
      </c>
      <c r="AG95" s="77"/>
      <c r="AH95" s="75"/>
      <c r="AI95" s="75"/>
      <c r="AJ95" s="75"/>
      <c r="AK95" s="76"/>
      <c r="AL95" s="77"/>
      <c r="AM95" s="75"/>
      <c r="AN95" s="75"/>
      <c r="AO95" s="75"/>
      <c r="AP95" s="78"/>
      <c r="AQ95" s="360" t="s">
        <v>271</v>
      </c>
      <c r="AR95" s="361"/>
      <c r="AS95" s="364"/>
    </row>
    <row r="96" spans="1:45" ht="12.75" customHeight="1" thickBot="1">
      <c r="A96" s="307">
        <v>61</v>
      </c>
      <c r="B96" s="310" t="s">
        <v>293</v>
      </c>
      <c r="C96" s="245" t="s">
        <v>163</v>
      </c>
      <c r="D96" s="245" t="s">
        <v>94</v>
      </c>
      <c r="E96" s="245" t="s">
        <v>379</v>
      </c>
      <c r="F96" s="246">
        <f t="shared" si="14"/>
        <v>3</v>
      </c>
      <c r="G96" s="246">
        <f t="shared" si="15"/>
        <v>3</v>
      </c>
      <c r="H96" s="74"/>
      <c r="I96" s="75"/>
      <c r="J96" s="75"/>
      <c r="K96" s="75"/>
      <c r="L96" s="78"/>
      <c r="M96" s="77"/>
      <c r="N96" s="75"/>
      <c r="O96" s="75"/>
      <c r="P96" s="75"/>
      <c r="Q96" s="76"/>
      <c r="R96" s="77"/>
      <c r="S96" s="75"/>
      <c r="T96" s="75"/>
      <c r="U96" s="75"/>
      <c r="V96" s="76"/>
      <c r="W96" s="77"/>
      <c r="X96" s="75"/>
      <c r="Y96" s="75"/>
      <c r="Z96" s="75"/>
      <c r="AA96" s="76"/>
      <c r="AB96" s="69">
        <v>2</v>
      </c>
      <c r="AC96" s="75">
        <v>0</v>
      </c>
      <c r="AD96" s="75">
        <v>1</v>
      </c>
      <c r="AE96" s="75" t="s">
        <v>230</v>
      </c>
      <c r="AF96" s="78">
        <v>3</v>
      </c>
      <c r="AG96" s="74"/>
      <c r="AH96" s="75"/>
      <c r="AI96" s="75"/>
      <c r="AJ96" s="75"/>
      <c r="AK96" s="78"/>
      <c r="AL96" s="74"/>
      <c r="AM96" s="75"/>
      <c r="AN96" s="75"/>
      <c r="AO96" s="75"/>
      <c r="AP96" s="78"/>
      <c r="AQ96" s="152">
        <v>59</v>
      </c>
      <c r="AR96" s="151"/>
      <c r="AS96" s="159"/>
    </row>
    <row r="97" spans="1:45" ht="12.75" customHeight="1" thickBot="1">
      <c r="A97" s="307">
        <v>62</v>
      </c>
      <c r="B97" s="245" t="s">
        <v>294</v>
      </c>
      <c r="C97" s="245" t="s">
        <v>164</v>
      </c>
      <c r="D97" s="245" t="s">
        <v>95</v>
      </c>
      <c r="E97" s="245" t="s">
        <v>379</v>
      </c>
      <c r="F97" s="246">
        <f t="shared" si="14"/>
        <v>3</v>
      </c>
      <c r="G97" s="246">
        <f t="shared" si="15"/>
        <v>4</v>
      </c>
      <c r="H97" s="74"/>
      <c r="I97" s="75"/>
      <c r="J97" s="75"/>
      <c r="K97" s="75"/>
      <c r="L97" s="78"/>
      <c r="M97" s="77"/>
      <c r="N97" s="75"/>
      <c r="O97" s="75"/>
      <c r="P97" s="75"/>
      <c r="Q97" s="76"/>
      <c r="R97" s="77"/>
      <c r="S97" s="75"/>
      <c r="T97" s="75"/>
      <c r="U97" s="75"/>
      <c r="V97" s="76"/>
      <c r="W97" s="77"/>
      <c r="X97" s="75"/>
      <c r="Y97" s="75"/>
      <c r="Z97" s="75"/>
      <c r="AA97" s="76"/>
      <c r="AB97" s="77"/>
      <c r="AC97" s="75"/>
      <c r="AD97" s="75"/>
      <c r="AE97" s="75"/>
      <c r="AF97" s="78"/>
      <c r="AG97" s="74">
        <v>1</v>
      </c>
      <c r="AH97" s="75">
        <v>0</v>
      </c>
      <c r="AI97" s="75">
        <v>2</v>
      </c>
      <c r="AJ97" s="75" t="s">
        <v>61</v>
      </c>
      <c r="AK97" s="78">
        <v>4</v>
      </c>
      <c r="AL97" s="74"/>
      <c r="AM97" s="75"/>
      <c r="AN97" s="75"/>
      <c r="AO97" s="75"/>
      <c r="AP97" s="78"/>
      <c r="AQ97" s="152">
        <v>58</v>
      </c>
      <c r="AR97" s="151">
        <v>61</v>
      </c>
      <c r="AS97" s="159" t="s">
        <v>282</v>
      </c>
    </row>
    <row r="98" spans="1:45" ht="12.75" customHeight="1" thickBot="1">
      <c r="A98" s="307">
        <v>63</v>
      </c>
      <c r="B98" s="310" t="s">
        <v>295</v>
      </c>
      <c r="C98" s="245" t="s">
        <v>220</v>
      </c>
      <c r="D98" s="245" t="s">
        <v>215</v>
      </c>
      <c r="E98" s="245" t="s">
        <v>379</v>
      </c>
      <c r="F98" s="246">
        <f t="shared" si="14"/>
        <v>4</v>
      </c>
      <c r="G98" s="246">
        <f t="shared" si="15"/>
        <v>4</v>
      </c>
      <c r="H98" s="74"/>
      <c r="I98" s="75"/>
      <c r="J98" s="75"/>
      <c r="K98" s="75"/>
      <c r="L98" s="78"/>
      <c r="M98" s="77"/>
      <c r="N98" s="75"/>
      <c r="O98" s="75"/>
      <c r="P98" s="75"/>
      <c r="Q98" s="76"/>
      <c r="R98" s="77"/>
      <c r="S98" s="75"/>
      <c r="T98" s="75"/>
      <c r="U98" s="75"/>
      <c r="V98" s="76"/>
      <c r="W98" s="77"/>
      <c r="X98" s="75"/>
      <c r="Y98" s="75"/>
      <c r="Z98" s="75"/>
      <c r="AA98" s="76"/>
      <c r="AB98" s="69">
        <v>2</v>
      </c>
      <c r="AC98" s="75">
        <v>1</v>
      </c>
      <c r="AD98" s="75">
        <v>1</v>
      </c>
      <c r="AE98" s="75" t="s">
        <v>61</v>
      </c>
      <c r="AF98" s="76">
        <v>4</v>
      </c>
      <c r="AG98" s="77"/>
      <c r="AH98" s="75"/>
      <c r="AI98" s="75"/>
      <c r="AJ98" s="75"/>
      <c r="AK98" s="78"/>
      <c r="AL98" s="74"/>
      <c r="AM98" s="75"/>
      <c r="AN98" s="75"/>
      <c r="AO98" s="75"/>
      <c r="AP98" s="78"/>
      <c r="AQ98" s="152">
        <v>37</v>
      </c>
      <c r="AR98" s="151" t="s">
        <v>283</v>
      </c>
      <c r="AS98" s="159"/>
    </row>
    <row r="99" spans="1:45" ht="12.75" customHeight="1" thickBot="1">
      <c r="A99" s="307">
        <v>64</v>
      </c>
      <c r="B99" s="310" t="s">
        <v>296</v>
      </c>
      <c r="C99" s="245" t="s">
        <v>221</v>
      </c>
      <c r="D99" s="245" t="s">
        <v>216</v>
      </c>
      <c r="E99" s="245" t="s">
        <v>379</v>
      </c>
      <c r="F99" s="246">
        <f t="shared" si="14"/>
        <v>4</v>
      </c>
      <c r="G99" s="246">
        <f t="shared" si="15"/>
        <v>4</v>
      </c>
      <c r="H99" s="74"/>
      <c r="I99" s="75"/>
      <c r="J99" s="75"/>
      <c r="K99" s="75"/>
      <c r="L99" s="78"/>
      <c r="M99" s="77"/>
      <c r="N99" s="75"/>
      <c r="O99" s="75"/>
      <c r="P99" s="75"/>
      <c r="Q99" s="76"/>
      <c r="R99" s="77"/>
      <c r="S99" s="75"/>
      <c r="T99" s="75"/>
      <c r="U99" s="75"/>
      <c r="V99" s="76"/>
      <c r="W99" s="77"/>
      <c r="X99" s="75"/>
      <c r="Y99" s="75"/>
      <c r="Z99" s="75"/>
      <c r="AA99" s="76"/>
      <c r="AB99" s="77"/>
      <c r="AC99" s="75"/>
      <c r="AD99" s="75"/>
      <c r="AE99" s="75"/>
      <c r="AF99" s="78"/>
      <c r="AG99" s="77">
        <v>2</v>
      </c>
      <c r="AH99" s="75">
        <v>0</v>
      </c>
      <c r="AI99" s="75">
        <v>2</v>
      </c>
      <c r="AJ99" s="75" t="s">
        <v>61</v>
      </c>
      <c r="AK99" s="78">
        <v>4</v>
      </c>
      <c r="AL99" s="74"/>
      <c r="AM99" s="75"/>
      <c r="AN99" s="75"/>
      <c r="AO99" s="75"/>
      <c r="AP99" s="78"/>
      <c r="AQ99" s="150">
        <v>63</v>
      </c>
      <c r="AR99" s="151"/>
      <c r="AS99" s="159"/>
    </row>
    <row r="100" spans="1:45" ht="12.75" customHeight="1" thickBot="1">
      <c r="A100" s="307">
        <v>65</v>
      </c>
      <c r="B100" s="368" t="s">
        <v>284</v>
      </c>
      <c r="C100" s="245" t="s">
        <v>285</v>
      </c>
      <c r="D100" s="369" t="s">
        <v>64</v>
      </c>
      <c r="E100" s="245" t="s">
        <v>379</v>
      </c>
      <c r="F100" s="246">
        <f>SUM(H100:AP100)-G100</f>
        <v>2</v>
      </c>
      <c r="G100" s="246">
        <f>L100+Q100+V100+AA100+AF100+AK100+AP100</f>
        <v>2</v>
      </c>
      <c r="H100" s="74"/>
      <c r="I100" s="75"/>
      <c r="J100" s="75"/>
      <c r="K100" s="75"/>
      <c r="L100" s="78"/>
      <c r="M100" s="77"/>
      <c r="N100" s="75"/>
      <c r="O100" s="75"/>
      <c r="P100" s="75"/>
      <c r="Q100" s="76"/>
      <c r="R100" s="77"/>
      <c r="S100" s="75"/>
      <c r="T100" s="75"/>
      <c r="U100" s="75"/>
      <c r="V100" s="76"/>
      <c r="W100" s="77"/>
      <c r="X100" s="75"/>
      <c r="Y100" s="75"/>
      <c r="Z100" s="75"/>
      <c r="AA100" s="76"/>
      <c r="AB100" s="77">
        <v>0</v>
      </c>
      <c r="AC100" s="75">
        <v>0</v>
      </c>
      <c r="AD100" s="75">
        <v>2</v>
      </c>
      <c r="AE100" s="75" t="s">
        <v>230</v>
      </c>
      <c r="AF100" s="78">
        <v>2</v>
      </c>
      <c r="AG100" s="74"/>
      <c r="AH100" s="75"/>
      <c r="AI100" s="75"/>
      <c r="AJ100" s="75"/>
      <c r="AK100" s="78"/>
      <c r="AL100" s="74"/>
      <c r="AM100" s="75"/>
      <c r="AN100" s="75"/>
      <c r="AO100" s="75"/>
      <c r="AP100" s="78"/>
      <c r="AQ100" s="150"/>
      <c r="AR100" s="151"/>
      <c r="AS100" s="159"/>
    </row>
    <row r="101" spans="1:45" ht="12.75" customHeight="1" thickBot="1" thickTop="1">
      <c r="A101" s="332"/>
      <c r="B101" s="401"/>
      <c r="C101" s="402"/>
      <c r="D101" s="403" t="s">
        <v>313</v>
      </c>
      <c r="E101" s="403"/>
      <c r="F101" s="373"/>
      <c r="G101" s="373"/>
      <c r="H101" s="373"/>
      <c r="I101" s="373"/>
      <c r="J101" s="373"/>
      <c r="K101" s="373"/>
      <c r="L101" s="374" t="s">
        <v>309</v>
      </c>
      <c r="M101" s="54"/>
      <c r="N101" s="55"/>
      <c r="O101" s="55"/>
      <c r="P101" s="371"/>
      <c r="Q101" s="58"/>
      <c r="R101" s="54"/>
      <c r="S101" s="55"/>
      <c r="T101" s="55"/>
      <c r="U101" s="55"/>
      <c r="V101" s="56"/>
      <c r="W101" s="53"/>
      <c r="X101" s="71"/>
      <c r="Y101" s="71"/>
      <c r="Z101" s="71"/>
      <c r="AA101" s="73"/>
      <c r="AB101" s="54"/>
      <c r="AC101" s="55"/>
      <c r="AD101" s="55"/>
      <c r="AE101" s="55"/>
      <c r="AF101" s="56"/>
      <c r="AG101" s="57"/>
      <c r="AH101" s="55"/>
      <c r="AI101" s="55"/>
      <c r="AJ101" s="55"/>
      <c r="AK101" s="58"/>
      <c r="AL101" s="54"/>
      <c r="AM101" s="55"/>
      <c r="AN101" s="55"/>
      <c r="AO101" s="55"/>
      <c r="AP101" s="58"/>
      <c r="AQ101" s="152"/>
      <c r="AR101" s="151"/>
      <c r="AS101" s="159"/>
    </row>
    <row r="102" spans="1:45" ht="12.75" customHeight="1" thickBot="1" thickTop="1">
      <c r="A102" s="332"/>
      <c r="B102" s="375"/>
      <c r="C102" s="376"/>
      <c r="D102" s="377" t="s">
        <v>304</v>
      </c>
      <c r="E102" s="426"/>
      <c r="F102" s="3"/>
      <c r="G102" s="372"/>
      <c r="H102" s="57"/>
      <c r="I102" s="55"/>
      <c r="J102" s="55"/>
      <c r="K102" s="55"/>
      <c r="L102" s="55"/>
      <c r="M102" s="57"/>
      <c r="N102" s="55"/>
      <c r="O102" s="55"/>
      <c r="P102" s="371"/>
      <c r="Q102" s="58"/>
      <c r="R102" s="54"/>
      <c r="S102" s="55"/>
      <c r="T102" s="55"/>
      <c r="U102" s="55"/>
      <c r="V102" s="56"/>
      <c r="W102" s="53"/>
      <c r="X102" s="71"/>
      <c r="Y102" s="71"/>
      <c r="Z102" s="71"/>
      <c r="AA102" s="73"/>
      <c r="AB102" s="54"/>
      <c r="AC102" s="55"/>
      <c r="AD102" s="55"/>
      <c r="AE102" s="55"/>
      <c r="AF102" s="56"/>
      <c r="AG102" s="57"/>
      <c r="AH102" s="55"/>
      <c r="AI102" s="55"/>
      <c r="AJ102" s="55"/>
      <c r="AK102" s="58"/>
      <c r="AL102" s="54"/>
      <c r="AM102" s="55"/>
      <c r="AN102" s="55"/>
      <c r="AO102" s="55"/>
      <c r="AP102" s="58"/>
      <c r="AQ102" s="152"/>
      <c r="AR102" s="151"/>
      <c r="AS102" s="159"/>
    </row>
    <row r="103" spans="1:45" ht="12.75" customHeight="1" thickBot="1">
      <c r="A103" s="278">
        <v>66</v>
      </c>
      <c r="B103" s="365" t="s">
        <v>363</v>
      </c>
      <c r="C103" s="186" t="s">
        <v>153</v>
      </c>
      <c r="D103" s="366" t="s">
        <v>54</v>
      </c>
      <c r="E103" s="431"/>
      <c r="F103" s="187">
        <f>SUM(H103:AP103)-G103</f>
        <v>2</v>
      </c>
      <c r="G103" s="187">
        <f>L103+Q103+V103+AA103+AF103+AK103+AP103</f>
        <v>3</v>
      </c>
      <c r="H103" s="188"/>
      <c r="I103" s="189"/>
      <c r="J103" s="189"/>
      <c r="K103" s="189"/>
      <c r="L103" s="190"/>
      <c r="M103" s="191"/>
      <c r="N103" s="189"/>
      <c r="O103" s="189"/>
      <c r="P103" s="189"/>
      <c r="Q103" s="192"/>
      <c r="R103" s="191"/>
      <c r="S103" s="189"/>
      <c r="T103" s="189"/>
      <c r="U103" s="189"/>
      <c r="V103" s="192"/>
      <c r="W103" s="191"/>
      <c r="X103" s="189"/>
      <c r="Y103" s="189"/>
      <c r="Z103" s="189"/>
      <c r="AA103" s="192"/>
      <c r="AB103" s="191"/>
      <c r="AC103" s="189"/>
      <c r="AD103" s="189"/>
      <c r="AE103" s="189"/>
      <c r="AF103" s="190"/>
      <c r="AG103" s="188">
        <v>0</v>
      </c>
      <c r="AH103" s="189">
        <v>2</v>
      </c>
      <c r="AI103" s="189">
        <v>0</v>
      </c>
      <c r="AJ103" s="189" t="s">
        <v>230</v>
      </c>
      <c r="AK103" s="190">
        <v>3</v>
      </c>
      <c r="AL103" s="188"/>
      <c r="AM103" s="189"/>
      <c r="AN103" s="189"/>
      <c r="AO103" s="189"/>
      <c r="AP103" s="190"/>
      <c r="AQ103" s="194"/>
      <c r="AR103" s="195"/>
      <c r="AS103" s="185"/>
    </row>
    <row r="104" spans="1:45" ht="12.75" customHeight="1" thickBot="1">
      <c r="A104" s="307">
        <v>67</v>
      </c>
      <c r="B104" s="404" t="s">
        <v>306</v>
      </c>
      <c r="C104" s="405"/>
      <c r="D104" s="406" t="s">
        <v>266</v>
      </c>
      <c r="E104" s="432" t="s">
        <v>379</v>
      </c>
      <c r="F104" s="246"/>
      <c r="G104" s="246"/>
      <c r="H104" s="74"/>
      <c r="I104" s="75"/>
      <c r="J104" s="75"/>
      <c r="K104" s="75"/>
      <c r="L104" s="78"/>
      <c r="M104" s="77"/>
      <c r="N104" s="75"/>
      <c r="O104" s="75"/>
      <c r="P104" s="75"/>
      <c r="Q104" s="76"/>
      <c r="R104" s="77"/>
      <c r="S104" s="75"/>
      <c r="T104" s="75"/>
      <c r="U104" s="75"/>
      <c r="V104" s="76"/>
      <c r="W104" s="77"/>
      <c r="X104" s="75"/>
      <c r="Y104" s="75"/>
      <c r="Z104" s="75"/>
      <c r="AA104" s="76"/>
      <c r="AB104" s="77"/>
      <c r="AC104" s="75"/>
      <c r="AD104" s="75"/>
      <c r="AE104" s="75"/>
      <c r="AF104" s="78"/>
      <c r="AG104" s="74"/>
      <c r="AH104" s="75"/>
      <c r="AI104" s="75"/>
      <c r="AJ104" s="75"/>
      <c r="AK104" s="78"/>
      <c r="AL104" s="74"/>
      <c r="AM104" s="75"/>
      <c r="AN104" s="75"/>
      <c r="AO104" s="75"/>
      <c r="AP104" s="78"/>
      <c r="AQ104" s="152">
        <v>59</v>
      </c>
      <c r="AR104" s="151"/>
      <c r="AS104" s="159"/>
    </row>
    <row r="105" spans="1:45" ht="12.75" customHeight="1" thickBot="1">
      <c r="A105" s="307">
        <v>68</v>
      </c>
      <c r="B105" s="404" t="s">
        <v>307</v>
      </c>
      <c r="C105" s="405"/>
      <c r="D105" s="406" t="s">
        <v>267</v>
      </c>
      <c r="E105" s="432" t="s">
        <v>379</v>
      </c>
      <c r="F105" s="246"/>
      <c r="G105" s="246"/>
      <c r="H105" s="74"/>
      <c r="I105" s="75"/>
      <c r="J105" s="75"/>
      <c r="K105" s="75"/>
      <c r="L105" s="78"/>
      <c r="M105" s="77"/>
      <c r="N105" s="75"/>
      <c r="O105" s="75"/>
      <c r="P105" s="75"/>
      <c r="Q105" s="76"/>
      <c r="R105" s="77"/>
      <c r="S105" s="75"/>
      <c r="T105" s="75"/>
      <c r="U105" s="75"/>
      <c r="V105" s="76"/>
      <c r="W105" s="77"/>
      <c r="X105" s="75"/>
      <c r="Y105" s="75"/>
      <c r="Z105" s="75"/>
      <c r="AA105" s="76"/>
      <c r="AB105" s="77"/>
      <c r="AC105" s="75"/>
      <c r="AD105" s="75"/>
      <c r="AE105" s="75"/>
      <c r="AF105" s="78"/>
      <c r="AG105" s="74"/>
      <c r="AH105" s="75"/>
      <c r="AI105" s="75"/>
      <c r="AJ105" s="75"/>
      <c r="AK105" s="78"/>
      <c r="AL105" s="74"/>
      <c r="AM105" s="75"/>
      <c r="AN105" s="75"/>
      <c r="AO105" s="75"/>
      <c r="AP105" s="78"/>
      <c r="AQ105" s="152"/>
      <c r="AR105" s="151"/>
      <c r="AS105" s="159"/>
    </row>
    <row r="106" spans="1:45" ht="12.75" customHeight="1" thickBot="1">
      <c r="A106" s="307">
        <v>69</v>
      </c>
      <c r="B106" s="550" t="s">
        <v>308</v>
      </c>
      <c r="C106" s="551"/>
      <c r="D106" s="476" t="s">
        <v>268</v>
      </c>
      <c r="E106" s="432" t="s">
        <v>379</v>
      </c>
      <c r="F106" s="246"/>
      <c r="G106" s="246"/>
      <c r="H106" s="74"/>
      <c r="I106" s="75"/>
      <c r="J106" s="75"/>
      <c r="K106" s="75"/>
      <c r="L106" s="78"/>
      <c r="M106" s="77"/>
      <c r="N106" s="75"/>
      <c r="O106" s="75"/>
      <c r="P106" s="75"/>
      <c r="Q106" s="76"/>
      <c r="R106" s="77"/>
      <c r="S106" s="75"/>
      <c r="T106" s="75"/>
      <c r="U106" s="75"/>
      <c r="V106" s="76"/>
      <c r="W106" s="77"/>
      <c r="X106" s="75"/>
      <c r="Y106" s="75"/>
      <c r="Z106" s="75"/>
      <c r="AA106" s="76"/>
      <c r="AB106" s="77"/>
      <c r="AC106" s="75"/>
      <c r="AD106" s="75"/>
      <c r="AE106" s="75"/>
      <c r="AF106" s="78"/>
      <c r="AG106" s="74"/>
      <c r="AH106" s="75"/>
      <c r="AI106" s="75"/>
      <c r="AJ106" s="75"/>
      <c r="AK106" s="78"/>
      <c r="AL106" s="74"/>
      <c r="AM106" s="75"/>
      <c r="AN106" s="75"/>
      <c r="AO106" s="75"/>
      <c r="AP106" s="78"/>
      <c r="AQ106" s="152">
        <v>58</v>
      </c>
      <c r="AR106" s="151"/>
      <c r="AS106" s="159"/>
    </row>
    <row r="107" spans="1:45" ht="12.75" customHeight="1" thickBot="1">
      <c r="A107" s="307">
        <v>70</v>
      </c>
      <c r="B107" s="407" t="s">
        <v>383</v>
      </c>
      <c r="C107" s="408"/>
      <c r="D107" s="400" t="s">
        <v>385</v>
      </c>
      <c r="E107" s="432" t="s">
        <v>379</v>
      </c>
      <c r="F107" s="246"/>
      <c r="G107" s="246"/>
      <c r="H107" s="74" t="s">
        <v>369</v>
      </c>
      <c r="I107" s="75" t="s">
        <v>370</v>
      </c>
      <c r="J107" s="75" t="s">
        <v>369</v>
      </c>
      <c r="K107" s="75" t="s">
        <v>372</v>
      </c>
      <c r="L107" s="78" t="s">
        <v>373</v>
      </c>
      <c r="M107" s="77"/>
      <c r="N107" s="75"/>
      <c r="O107" s="75"/>
      <c r="P107" s="75"/>
      <c r="Q107" s="76"/>
      <c r="R107" s="77"/>
      <c r="S107" s="75"/>
      <c r="T107" s="75"/>
      <c r="U107" s="75"/>
      <c r="V107" s="76"/>
      <c r="W107" s="77"/>
      <c r="X107" s="75"/>
      <c r="Y107" s="75"/>
      <c r="Z107" s="75"/>
      <c r="AA107" s="76"/>
      <c r="AB107" s="77"/>
      <c r="AC107" s="75"/>
      <c r="AD107" s="75"/>
      <c r="AE107" s="75"/>
      <c r="AF107" s="78"/>
      <c r="AG107" s="74"/>
      <c r="AH107" s="75"/>
      <c r="AI107" s="75"/>
      <c r="AJ107" s="75"/>
      <c r="AK107" s="78"/>
      <c r="AL107" s="74"/>
      <c r="AM107" s="75"/>
      <c r="AN107" s="75"/>
      <c r="AO107" s="75"/>
      <c r="AP107" s="78"/>
      <c r="AQ107" s="152">
        <v>31</v>
      </c>
      <c r="AR107" s="151">
        <v>60</v>
      </c>
      <c r="AS107" s="367"/>
    </row>
    <row r="108" spans="1:45" ht="12.75" customHeight="1" thickBot="1" thickTop="1">
      <c r="A108" s="307"/>
      <c r="B108" s="310"/>
      <c r="C108" s="245"/>
      <c r="D108" s="245"/>
      <c r="E108" s="245"/>
      <c r="F108" s="246"/>
      <c r="G108" s="246"/>
      <c r="H108" s="74"/>
      <c r="I108" s="75"/>
      <c r="J108" s="75"/>
      <c r="K108" s="75"/>
      <c r="L108" s="78"/>
      <c r="M108" s="77"/>
      <c r="N108" s="75"/>
      <c r="O108" s="75"/>
      <c r="P108" s="75"/>
      <c r="Q108" s="76"/>
      <c r="R108" s="77"/>
      <c r="S108" s="75"/>
      <c r="T108" s="75"/>
      <c r="U108" s="75"/>
      <c r="V108" s="76"/>
      <c r="W108" s="77"/>
      <c r="X108" s="75"/>
      <c r="Y108" s="75"/>
      <c r="Z108" s="75"/>
      <c r="AA108" s="76"/>
      <c r="AB108" s="77"/>
      <c r="AC108" s="75"/>
      <c r="AD108" s="75"/>
      <c r="AE108" s="75"/>
      <c r="AF108" s="78"/>
      <c r="AG108" s="74"/>
      <c r="AH108" s="75"/>
      <c r="AI108" s="75"/>
      <c r="AJ108" s="75"/>
      <c r="AK108" s="78"/>
      <c r="AL108" s="74"/>
      <c r="AM108" s="75"/>
      <c r="AN108" s="75"/>
      <c r="AO108" s="75"/>
      <c r="AP108" s="78"/>
      <c r="AQ108" s="152"/>
      <c r="AR108" s="151"/>
      <c r="AS108" s="159"/>
    </row>
    <row r="109" spans="1:45" ht="13.5" customHeight="1" thickBot="1">
      <c r="A109" s="307">
        <v>71</v>
      </c>
      <c r="B109" s="310" t="s">
        <v>297</v>
      </c>
      <c r="C109" s="245" t="s">
        <v>154</v>
      </c>
      <c r="D109" s="245" t="s">
        <v>69</v>
      </c>
      <c r="E109" s="245" t="s">
        <v>379</v>
      </c>
      <c r="F109" s="246">
        <f>SUM(H109:AP109)-G109</f>
        <v>4</v>
      </c>
      <c r="G109" s="246">
        <f>L109+Q109+V109+AA109+AF109+AK109+AP109</f>
        <v>4</v>
      </c>
      <c r="H109" s="74"/>
      <c r="I109" s="75"/>
      <c r="J109" s="75"/>
      <c r="K109" s="75"/>
      <c r="L109" s="78"/>
      <c r="M109" s="77"/>
      <c r="N109" s="75"/>
      <c r="O109" s="75"/>
      <c r="P109" s="75"/>
      <c r="Q109" s="76"/>
      <c r="R109" s="77"/>
      <c r="S109" s="75"/>
      <c r="T109" s="75"/>
      <c r="U109" s="75"/>
      <c r="V109" s="76"/>
      <c r="W109" s="77"/>
      <c r="X109" s="75"/>
      <c r="Y109" s="75"/>
      <c r="Z109" s="75"/>
      <c r="AA109" s="76"/>
      <c r="AB109" s="77"/>
      <c r="AC109" s="75"/>
      <c r="AD109" s="75"/>
      <c r="AE109" s="75"/>
      <c r="AF109" s="78"/>
      <c r="AG109" s="74"/>
      <c r="AH109" s="75"/>
      <c r="AI109" s="75"/>
      <c r="AJ109" s="75"/>
      <c r="AK109" s="78"/>
      <c r="AL109" s="74">
        <v>0</v>
      </c>
      <c r="AM109" s="75">
        <v>0</v>
      </c>
      <c r="AN109" s="75">
        <v>4</v>
      </c>
      <c r="AO109" s="75" t="s">
        <v>230</v>
      </c>
      <c r="AP109" s="78">
        <v>4</v>
      </c>
      <c r="AQ109" s="261" t="s">
        <v>223</v>
      </c>
      <c r="AR109" s="151"/>
      <c r="AS109" s="159"/>
    </row>
    <row r="110" spans="1:45" ht="12.75" customHeight="1" thickBot="1">
      <c r="A110" s="410">
        <v>72</v>
      </c>
      <c r="B110" s="311" t="s">
        <v>298</v>
      </c>
      <c r="C110" s="267" t="s">
        <v>155</v>
      </c>
      <c r="D110" s="268" t="s">
        <v>48</v>
      </c>
      <c r="E110" s="268" t="s">
        <v>379</v>
      </c>
      <c r="F110" s="246">
        <f>SUM(H110:AP110)-G110</f>
        <v>12</v>
      </c>
      <c r="G110" s="246">
        <f>L110+Q110+V110+AA110+AF110+AK110+AP110</f>
        <v>15</v>
      </c>
      <c r="H110" s="269"/>
      <c r="I110" s="270"/>
      <c r="J110" s="270"/>
      <c r="K110" s="270"/>
      <c r="L110" s="271"/>
      <c r="M110" s="272"/>
      <c r="N110" s="270"/>
      <c r="O110" s="270"/>
      <c r="P110" s="270"/>
      <c r="Q110" s="273"/>
      <c r="R110" s="272"/>
      <c r="S110" s="270"/>
      <c r="T110" s="270"/>
      <c r="U110" s="270"/>
      <c r="V110" s="273"/>
      <c r="W110" s="272"/>
      <c r="X110" s="270"/>
      <c r="Y110" s="270"/>
      <c r="Z110" s="270"/>
      <c r="AA110" s="273"/>
      <c r="AB110" s="272"/>
      <c r="AC110" s="270"/>
      <c r="AD110" s="270"/>
      <c r="AE110" s="270"/>
      <c r="AF110" s="271"/>
      <c r="AG110" s="269"/>
      <c r="AH110" s="270"/>
      <c r="AI110" s="270"/>
      <c r="AJ110" s="270"/>
      <c r="AK110" s="271"/>
      <c r="AL110" s="269">
        <v>0</v>
      </c>
      <c r="AM110" s="270">
        <v>12</v>
      </c>
      <c r="AN110" s="270">
        <v>0</v>
      </c>
      <c r="AO110" s="270" t="s">
        <v>231</v>
      </c>
      <c r="AP110" s="271">
        <v>15</v>
      </c>
      <c r="AQ110" s="323" t="s">
        <v>223</v>
      </c>
      <c r="AR110" s="274"/>
      <c r="AS110" s="275"/>
    </row>
    <row r="111" spans="1:45" ht="12.75" customHeight="1" thickBot="1">
      <c r="A111" s="584" t="s">
        <v>171</v>
      </c>
      <c r="B111" s="585"/>
      <c r="C111" s="585"/>
      <c r="D111" s="585"/>
      <c r="E111" s="423"/>
      <c r="F111" s="129">
        <f>F88+F79</f>
        <v>197</v>
      </c>
      <c r="G111" s="129">
        <f>G88+G79</f>
        <v>210</v>
      </c>
      <c r="H111" s="129">
        <f aca="true" t="shared" si="16" ref="H111:AP111">H88+H79</f>
        <v>20</v>
      </c>
      <c r="I111" s="129">
        <f t="shared" si="16"/>
        <v>8</v>
      </c>
      <c r="J111" s="129">
        <f t="shared" si="16"/>
        <v>3</v>
      </c>
      <c r="K111" s="129">
        <f t="shared" si="16"/>
        <v>0</v>
      </c>
      <c r="L111" s="129">
        <f t="shared" si="16"/>
        <v>28</v>
      </c>
      <c r="M111" s="129">
        <f t="shared" si="16"/>
        <v>22</v>
      </c>
      <c r="N111" s="129">
        <f t="shared" si="16"/>
        <v>10</v>
      </c>
      <c r="O111" s="129">
        <f t="shared" si="16"/>
        <v>5</v>
      </c>
      <c r="P111" s="129">
        <f t="shared" si="16"/>
        <v>0</v>
      </c>
      <c r="Q111" s="129">
        <f t="shared" si="16"/>
        <v>33</v>
      </c>
      <c r="R111" s="129">
        <f t="shared" si="16"/>
        <v>15</v>
      </c>
      <c r="S111" s="129">
        <f t="shared" si="16"/>
        <v>10</v>
      </c>
      <c r="T111" s="129">
        <f t="shared" si="16"/>
        <v>9</v>
      </c>
      <c r="U111" s="129">
        <f t="shared" si="16"/>
        <v>0</v>
      </c>
      <c r="V111" s="155">
        <f t="shared" si="16"/>
        <v>30</v>
      </c>
      <c r="W111" s="52">
        <f>W88+W79</f>
        <v>12</v>
      </c>
      <c r="X111" s="129">
        <f t="shared" si="16"/>
        <v>1</v>
      </c>
      <c r="Y111" s="129">
        <f t="shared" si="16"/>
        <v>11</v>
      </c>
      <c r="Z111" s="129">
        <f t="shared" si="16"/>
        <v>0</v>
      </c>
      <c r="AA111" s="129">
        <f t="shared" si="16"/>
        <v>30</v>
      </c>
      <c r="AB111" s="129">
        <f t="shared" si="16"/>
        <v>16</v>
      </c>
      <c r="AC111" s="129">
        <f t="shared" si="16"/>
        <v>2</v>
      </c>
      <c r="AD111" s="129">
        <f t="shared" si="16"/>
        <v>8</v>
      </c>
      <c r="AE111" s="129">
        <f t="shared" si="16"/>
        <v>0</v>
      </c>
      <c r="AF111" s="129">
        <f t="shared" si="16"/>
        <v>33</v>
      </c>
      <c r="AG111" s="129">
        <f t="shared" si="16"/>
        <v>12</v>
      </c>
      <c r="AH111" s="129">
        <f t="shared" si="16"/>
        <v>4</v>
      </c>
      <c r="AI111" s="129">
        <f t="shared" si="16"/>
        <v>7</v>
      </c>
      <c r="AJ111" s="129">
        <f t="shared" si="16"/>
        <v>0</v>
      </c>
      <c r="AK111" s="129">
        <f t="shared" si="16"/>
        <v>29</v>
      </c>
      <c r="AL111" s="129">
        <f t="shared" si="16"/>
        <v>4</v>
      </c>
      <c r="AM111" s="129">
        <f t="shared" si="16"/>
        <v>14</v>
      </c>
      <c r="AN111" s="129">
        <f t="shared" si="16"/>
        <v>4</v>
      </c>
      <c r="AO111" s="129">
        <f t="shared" si="16"/>
        <v>0</v>
      </c>
      <c r="AP111" s="129">
        <f t="shared" si="16"/>
        <v>27</v>
      </c>
      <c r="AQ111" s="59" t="s">
        <v>224</v>
      </c>
      <c r="AR111" s="16"/>
      <c r="AS111" s="16"/>
    </row>
    <row r="112" spans="1:45" ht="12.75" customHeight="1">
      <c r="A112" s="173"/>
      <c r="B112" s="133"/>
      <c r="C112" s="133" t="s">
        <v>149</v>
      </c>
      <c r="D112" s="133" t="s">
        <v>49</v>
      </c>
      <c r="E112" s="133"/>
      <c r="F112" s="104"/>
      <c r="G112" s="104"/>
      <c r="H112" s="104"/>
      <c r="I112" s="104"/>
      <c r="J112" s="104"/>
      <c r="K112" s="104">
        <f>K80+COUNTIF(K89:K110,"s")</f>
        <v>0</v>
      </c>
      <c r="L112" s="104"/>
      <c r="M112" s="104"/>
      <c r="N112" s="104"/>
      <c r="O112" s="104"/>
      <c r="P112" s="104">
        <f>P80+COUNTIF(P89:P110,"s")</f>
        <v>0</v>
      </c>
      <c r="Q112" s="104"/>
      <c r="R112" s="104"/>
      <c r="S112" s="104"/>
      <c r="T112" s="104"/>
      <c r="U112" s="104">
        <f>U80+COUNTIF(U89:U110,"s")</f>
        <v>0</v>
      </c>
      <c r="V112" s="104"/>
      <c r="W112" s="104"/>
      <c r="X112" s="104"/>
      <c r="Y112" s="104"/>
      <c r="Z112" s="104">
        <f>Z80+COUNTIF(Z89:Z110,"s")</f>
        <v>0</v>
      </c>
      <c r="AA112" s="104"/>
      <c r="AB112" s="104"/>
      <c r="AC112" s="104"/>
      <c r="AD112" s="104"/>
      <c r="AE112" s="104">
        <f>AE80+COUNTIF(AE89:AE110,"s")</f>
        <v>0</v>
      </c>
      <c r="AF112" s="104"/>
      <c r="AG112" s="104"/>
      <c r="AH112" s="104"/>
      <c r="AI112" s="104"/>
      <c r="AJ112" s="104">
        <f>AJ80+COUNTIF(AJ89:AJ110,"s")</f>
        <v>0</v>
      </c>
      <c r="AK112" s="104"/>
      <c r="AL112" s="104"/>
      <c r="AM112" s="104"/>
      <c r="AN112" s="104"/>
      <c r="AO112" s="104">
        <f>AO80+COUNTIF(AO89:AO110,"s")</f>
        <v>0</v>
      </c>
      <c r="AP112" s="104"/>
      <c r="AQ112" s="16"/>
      <c r="AR112" s="16"/>
      <c r="AS112" s="16"/>
    </row>
    <row r="113" spans="1:45" ht="12.75" customHeight="1">
      <c r="A113" s="305"/>
      <c r="B113" s="84"/>
      <c r="C113" s="84" t="s">
        <v>150</v>
      </c>
      <c r="D113" s="84" t="s">
        <v>50</v>
      </c>
      <c r="E113" s="84"/>
      <c r="F113" s="85"/>
      <c r="G113" s="85"/>
      <c r="H113" s="85"/>
      <c r="I113" s="85"/>
      <c r="J113" s="85"/>
      <c r="K113" s="85">
        <f>K81+COUNTIF(K89:K110,"v")</f>
        <v>4</v>
      </c>
      <c r="L113" s="85"/>
      <c r="M113" s="85"/>
      <c r="N113" s="85"/>
      <c r="O113" s="85"/>
      <c r="P113" s="85">
        <f>P81+COUNTIF(P89:P110,"v")</f>
        <v>5</v>
      </c>
      <c r="Q113" s="85"/>
      <c r="R113" s="85"/>
      <c r="S113" s="85"/>
      <c r="T113" s="85"/>
      <c r="U113" s="85">
        <f>U81+COUNTIF(U89:U110,"v")</f>
        <v>4</v>
      </c>
      <c r="V113" s="85"/>
      <c r="W113" s="85"/>
      <c r="X113" s="85"/>
      <c r="Y113" s="85"/>
      <c r="Z113" s="85">
        <f>Z81+COUNTIF(Z89:Z110,"v")</f>
        <v>3</v>
      </c>
      <c r="AA113" s="85"/>
      <c r="AB113" s="85"/>
      <c r="AC113" s="85"/>
      <c r="AD113" s="85"/>
      <c r="AE113" s="85">
        <f>AE81+COUNTIF(AE89:AE110,"v")</f>
        <v>4</v>
      </c>
      <c r="AF113" s="85"/>
      <c r="AG113" s="85"/>
      <c r="AH113" s="85"/>
      <c r="AI113" s="85"/>
      <c r="AJ113" s="85">
        <f>AJ81+COUNTIF(AJ89:AJ110,"v")</f>
        <v>4</v>
      </c>
      <c r="AK113" s="85"/>
      <c r="AL113" s="85"/>
      <c r="AM113" s="85"/>
      <c r="AN113" s="85"/>
      <c r="AO113" s="85">
        <f>AO81+COUNTIF(AO89:AO110,"v")</f>
        <v>0</v>
      </c>
      <c r="AP113" s="85"/>
      <c r="AQ113" s="16"/>
      <c r="AR113" s="16"/>
      <c r="AS113" s="16"/>
    </row>
    <row r="114" spans="1:45" ht="12.75" customHeight="1">
      <c r="A114" s="305"/>
      <c r="B114" s="84"/>
      <c r="C114" s="84" t="s">
        <v>256</v>
      </c>
      <c r="D114" s="84" t="s">
        <v>229</v>
      </c>
      <c r="E114" s="84"/>
      <c r="F114" s="85"/>
      <c r="G114" s="85"/>
      <c r="H114" s="85"/>
      <c r="I114" s="85"/>
      <c r="J114" s="85"/>
      <c r="K114" s="85">
        <f>K82+COUNTIF(K89:K110,"é")</f>
        <v>5</v>
      </c>
      <c r="L114" s="85"/>
      <c r="M114" s="85"/>
      <c r="N114" s="85"/>
      <c r="O114" s="85"/>
      <c r="P114" s="85">
        <f>P82+COUNTIF(P89:P110,"é")</f>
        <v>5</v>
      </c>
      <c r="Q114" s="85"/>
      <c r="R114" s="85"/>
      <c r="S114" s="85"/>
      <c r="T114" s="85"/>
      <c r="U114" s="85">
        <f>U82+COUNTIF(U89:U110,"é")</f>
        <v>5</v>
      </c>
      <c r="V114" s="85"/>
      <c r="W114" s="85"/>
      <c r="X114" s="85"/>
      <c r="Y114" s="85"/>
      <c r="Z114" s="85">
        <v>5</v>
      </c>
      <c r="AA114" s="85"/>
      <c r="AB114" s="85"/>
      <c r="AC114" s="85"/>
      <c r="AD114" s="85"/>
      <c r="AE114" s="85">
        <v>5</v>
      </c>
      <c r="AF114" s="85"/>
      <c r="AG114" s="85"/>
      <c r="AH114" s="85"/>
      <c r="AI114" s="85"/>
      <c r="AJ114" s="85">
        <v>5</v>
      </c>
      <c r="AK114" s="85"/>
      <c r="AL114" s="85"/>
      <c r="AM114" s="85"/>
      <c r="AN114" s="85"/>
      <c r="AO114" s="85">
        <v>4</v>
      </c>
      <c r="AP114" s="85"/>
      <c r="AQ114" s="16"/>
      <c r="AR114" s="16"/>
      <c r="AS114" s="16"/>
    </row>
    <row r="115" spans="1:45" ht="12.75" customHeight="1" thickBot="1">
      <c r="A115" s="305"/>
      <c r="B115" s="84"/>
      <c r="C115" s="171" t="s">
        <v>151</v>
      </c>
      <c r="D115" s="171" t="s">
        <v>70</v>
      </c>
      <c r="E115" s="171"/>
      <c r="F115" s="172"/>
      <c r="G115" s="172"/>
      <c r="H115" s="172"/>
      <c r="I115" s="172"/>
      <c r="J115" s="172"/>
      <c r="K115" s="172">
        <f>K83+COUNTIF(K89:K110,"e")</f>
        <v>0</v>
      </c>
      <c r="L115" s="172"/>
      <c r="M115" s="172"/>
      <c r="N115" s="172"/>
      <c r="O115" s="172"/>
      <c r="P115" s="172">
        <f>P83+COUNTIF(P89:P110,"e")</f>
        <v>1</v>
      </c>
      <c r="Q115" s="172"/>
      <c r="R115" s="172"/>
      <c r="S115" s="172"/>
      <c r="T115" s="172"/>
      <c r="U115" s="172">
        <f>U83+COUNTIF(U89:U110,"e")</f>
        <v>1</v>
      </c>
      <c r="V115" s="172"/>
      <c r="W115" s="172"/>
      <c r="X115" s="172"/>
      <c r="Y115" s="172"/>
      <c r="Z115" s="172">
        <f>Z83+COUNTIF(Z89:Z110,"e")</f>
        <v>0</v>
      </c>
      <c r="AA115" s="172"/>
      <c r="AB115" s="172"/>
      <c r="AC115" s="172"/>
      <c r="AD115" s="172"/>
      <c r="AE115" s="172">
        <f>AE83+COUNTIF(AE89:AE110,"e")</f>
        <v>0</v>
      </c>
      <c r="AF115" s="172"/>
      <c r="AG115" s="172"/>
      <c r="AH115" s="172"/>
      <c r="AI115" s="172"/>
      <c r="AJ115" s="172">
        <f>AJ83+COUNTIF(AJ89:AJ110,"e")</f>
        <v>0</v>
      </c>
      <c r="AK115" s="172"/>
      <c r="AL115" s="172"/>
      <c r="AM115" s="172"/>
      <c r="AN115" s="172"/>
      <c r="AO115" s="172">
        <f>AO83+COUNTIF(AO89:AO110,"e")</f>
        <v>0</v>
      </c>
      <c r="AP115" s="172"/>
      <c r="AQ115" s="16"/>
      <c r="AR115" s="16"/>
      <c r="AS115" s="16"/>
    </row>
    <row r="116" spans="1:45" ht="12.75" customHeight="1" thickBot="1">
      <c r="A116" s="308"/>
      <c r="B116" s="16"/>
      <c r="C116" s="173" t="s">
        <v>172</v>
      </c>
      <c r="D116" s="174" t="s">
        <v>76</v>
      </c>
      <c r="E116" s="174"/>
      <c r="F116" s="174"/>
      <c r="G116" s="174"/>
      <c r="H116" s="174">
        <f>SUM(H111:J111)</f>
        <v>31</v>
      </c>
      <c r="I116" s="174"/>
      <c r="J116" s="174"/>
      <c r="K116" s="174"/>
      <c r="L116" s="174"/>
      <c r="M116" s="174">
        <f>SUM(M111:O111)</f>
        <v>37</v>
      </c>
      <c r="N116" s="174"/>
      <c r="O116" s="174"/>
      <c r="P116" s="174"/>
      <c r="Q116" s="174"/>
      <c r="R116" s="174">
        <f>SUM(R111:T111)</f>
        <v>34</v>
      </c>
      <c r="S116" s="174"/>
      <c r="T116" s="174"/>
      <c r="U116" s="174"/>
      <c r="V116" s="174"/>
      <c r="W116" s="174">
        <f>SUM(W111:Y111)</f>
        <v>24</v>
      </c>
      <c r="X116" s="174"/>
      <c r="Y116" s="174"/>
      <c r="Z116" s="174"/>
      <c r="AA116" s="174"/>
      <c r="AB116" s="174">
        <f>SUM(AB111:AD111)</f>
        <v>26</v>
      </c>
      <c r="AC116" s="174"/>
      <c r="AD116" s="174"/>
      <c r="AE116" s="174"/>
      <c r="AF116" s="174"/>
      <c r="AG116" s="174">
        <f>SUM(AG111:AI111)</f>
        <v>23</v>
      </c>
      <c r="AH116" s="174"/>
      <c r="AI116" s="174"/>
      <c r="AJ116" s="174"/>
      <c r="AK116" s="174"/>
      <c r="AL116" s="174">
        <f>SUM(AL111:AN111)</f>
        <v>22</v>
      </c>
      <c r="AM116" s="176"/>
      <c r="AN116" s="176"/>
      <c r="AO116" s="174"/>
      <c r="AP116" s="174"/>
      <c r="AQ116" s="174">
        <f>F111*14</f>
        <v>2758</v>
      </c>
      <c r="AR116" s="333" t="s">
        <v>199</v>
      </c>
      <c r="AS116" s="290"/>
    </row>
    <row r="117" spans="1:45" ht="12.75" customHeight="1" thickBot="1">
      <c r="A117" s="7"/>
      <c r="B117" s="16"/>
      <c r="C117" s="178" t="s">
        <v>173</v>
      </c>
      <c r="D117" s="179" t="s">
        <v>102</v>
      </c>
      <c r="E117" s="179"/>
      <c r="F117" s="105"/>
      <c r="G117" s="105"/>
      <c r="H117" s="179">
        <v>23</v>
      </c>
      <c r="I117" s="179"/>
      <c r="J117" s="179"/>
      <c r="K117" s="179"/>
      <c r="L117" s="179"/>
      <c r="M117" s="179">
        <v>22</v>
      </c>
      <c r="N117" s="179"/>
      <c r="O117" s="179"/>
      <c r="P117" s="179"/>
      <c r="Q117" s="179"/>
      <c r="R117" s="179">
        <v>26</v>
      </c>
      <c r="S117" s="179"/>
      <c r="T117" s="179"/>
      <c r="U117" s="179"/>
      <c r="V117" s="179"/>
      <c r="W117" s="179">
        <v>27</v>
      </c>
      <c r="X117" s="179"/>
      <c r="Y117" s="179"/>
      <c r="Z117" s="179"/>
      <c r="AA117" s="179"/>
      <c r="AB117" s="179">
        <v>23</v>
      </c>
      <c r="AC117" s="179"/>
      <c r="AD117" s="179"/>
      <c r="AE117" s="179"/>
      <c r="AF117" s="179"/>
      <c r="AG117" s="179">
        <v>23</v>
      </c>
      <c r="AH117" s="179"/>
      <c r="AI117" s="179"/>
      <c r="AJ117" s="179"/>
      <c r="AK117" s="179"/>
      <c r="AL117" s="179">
        <v>22</v>
      </c>
      <c r="AM117" s="179"/>
      <c r="AN117" s="179"/>
      <c r="AO117" s="179"/>
      <c r="AP117" s="179"/>
      <c r="AQ117" s="179">
        <f>AQ116-14*F57</f>
        <v>2366</v>
      </c>
      <c r="AR117" s="334" t="s">
        <v>199</v>
      </c>
      <c r="AS117" s="303"/>
    </row>
    <row r="118" spans="1:45" ht="12.75" customHeight="1">
      <c r="A118" s="7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93" t="s">
        <v>56</v>
      </c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3"/>
      <c r="AR118" s="13"/>
      <c r="AS118" s="13"/>
    </row>
    <row r="119" spans="1:45" ht="12.75" customHeight="1">
      <c r="A119" s="7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93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3"/>
      <c r="AR119" s="13"/>
      <c r="AS119" s="13"/>
    </row>
    <row r="120" spans="1:45" ht="12.75" customHeight="1">
      <c r="A120" s="7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291" t="s">
        <v>104</v>
      </c>
      <c r="AC120" s="314"/>
      <c r="AD120" s="314"/>
      <c r="AE120" s="314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13"/>
      <c r="AR120" s="13"/>
      <c r="AS120" s="13"/>
    </row>
    <row r="121" spans="1:45" ht="12.75" customHeight="1">
      <c r="A121" s="103"/>
      <c r="B121" s="108"/>
      <c r="C121" s="108"/>
      <c r="D121" s="107"/>
      <c r="E121" s="107"/>
      <c r="F121" s="108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59"/>
      <c r="U121" s="13"/>
      <c r="V121" s="95"/>
      <c r="W121" s="96"/>
      <c r="X121" s="96"/>
      <c r="Y121" s="13"/>
      <c r="Z121" s="97"/>
      <c r="AA121" s="97"/>
      <c r="AB121" s="97"/>
      <c r="AC121" s="97"/>
      <c r="AD121" s="97"/>
      <c r="AE121" s="98"/>
      <c r="AF121" s="97"/>
      <c r="AG121" s="97"/>
      <c r="AH121" s="99"/>
      <c r="AI121" s="99"/>
      <c r="AJ121" s="98"/>
      <c r="AK121" s="98"/>
      <c r="AL121" s="98"/>
      <c r="AM121" s="98"/>
      <c r="AN121" s="95"/>
      <c r="AO121" s="98"/>
      <c r="AP121" s="13"/>
      <c r="AQ121" s="13"/>
      <c r="AR121" s="13"/>
      <c r="AS121" s="13"/>
    </row>
    <row r="122" spans="1:45" ht="12.75" customHeight="1" thickBo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59"/>
      <c r="U122" s="292"/>
      <c r="V122" s="293"/>
      <c r="W122" s="293"/>
      <c r="X122" s="293"/>
      <c r="Y122" s="293"/>
      <c r="Z122" s="293"/>
      <c r="AA122" s="293"/>
      <c r="AB122" s="293"/>
      <c r="AC122" s="293"/>
      <c r="AD122" s="293"/>
      <c r="AE122" s="293"/>
      <c r="AF122" s="293"/>
      <c r="AG122" s="293"/>
      <c r="AH122" s="293"/>
      <c r="AI122" s="293"/>
      <c r="AJ122" s="293"/>
      <c r="AK122" s="293"/>
      <c r="AL122" s="293"/>
      <c r="AM122" s="293"/>
      <c r="AN122" s="293"/>
      <c r="AO122" s="293"/>
      <c r="AP122" s="340"/>
      <c r="AQ122" s="341"/>
      <c r="AR122" s="13"/>
      <c r="AS122" s="13"/>
    </row>
    <row r="123" spans="1:45" ht="12.75" customHeight="1" thickBot="1">
      <c r="A123" s="103"/>
      <c r="B123" s="205" t="s">
        <v>2</v>
      </c>
      <c r="C123" s="206" t="s">
        <v>194</v>
      </c>
      <c r="D123" s="206" t="s">
        <v>107</v>
      </c>
      <c r="E123" s="433"/>
      <c r="F123" s="207"/>
      <c r="G123" s="207"/>
      <c r="H123" s="208"/>
      <c r="I123" s="209"/>
      <c r="J123" s="210" t="s">
        <v>195</v>
      </c>
      <c r="K123" s="211"/>
      <c r="L123" s="315"/>
      <c r="M123" s="209"/>
      <c r="N123" s="210" t="s">
        <v>108</v>
      </c>
      <c r="O123" s="211"/>
      <c r="P123" s="315"/>
      <c r="Q123" s="212"/>
      <c r="R123" s="213" t="s">
        <v>196</v>
      </c>
      <c r="S123" s="214"/>
      <c r="T123" s="59"/>
      <c r="U123" s="294"/>
      <c r="V123" s="100" t="s">
        <v>225</v>
      </c>
      <c r="W123" s="101"/>
      <c r="X123" s="295"/>
      <c r="Y123" s="295"/>
      <c r="Z123" s="101"/>
      <c r="AA123" s="101"/>
      <c r="AB123" s="101"/>
      <c r="AC123" s="101"/>
      <c r="AD123" s="153"/>
      <c r="AE123" s="153"/>
      <c r="AF123" s="153" t="s">
        <v>105</v>
      </c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342"/>
      <c r="AQ123" s="343"/>
      <c r="AR123" s="13"/>
      <c r="AS123" s="13"/>
    </row>
    <row r="124" spans="1:45" ht="12.75" customHeight="1">
      <c r="A124" s="103"/>
      <c r="B124" s="110"/>
      <c r="C124" s="111"/>
      <c r="D124" s="111"/>
      <c r="E124" s="112"/>
      <c r="F124" s="112"/>
      <c r="G124" s="112"/>
      <c r="H124" s="112"/>
      <c r="I124" s="337" t="s">
        <v>254</v>
      </c>
      <c r="J124" s="112"/>
      <c r="K124" s="112"/>
      <c r="L124" s="113"/>
      <c r="M124" s="337" t="s">
        <v>254</v>
      </c>
      <c r="N124" s="112"/>
      <c r="O124" s="112"/>
      <c r="P124" s="113"/>
      <c r="Q124" s="114"/>
      <c r="R124" s="287"/>
      <c r="S124" s="115"/>
      <c r="T124" s="59"/>
      <c r="U124" s="294"/>
      <c r="V124" s="101"/>
      <c r="W124" s="101"/>
      <c r="X124" s="295"/>
      <c r="Y124" s="295"/>
      <c r="Z124" s="101"/>
      <c r="AA124" s="101"/>
      <c r="AB124" s="101"/>
      <c r="AC124" s="101"/>
      <c r="AD124" s="153"/>
      <c r="AE124" s="153"/>
      <c r="AF124" s="153" t="s">
        <v>106</v>
      </c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01"/>
      <c r="AQ124" s="344"/>
      <c r="AR124" s="13"/>
      <c r="AS124" s="13"/>
    </row>
    <row r="125" spans="1:45" ht="12.75" customHeight="1">
      <c r="A125" s="103"/>
      <c r="B125" s="122"/>
      <c r="C125" s="117"/>
      <c r="D125" s="117"/>
      <c r="E125" s="118"/>
      <c r="F125" s="118"/>
      <c r="G125" s="118"/>
      <c r="H125" s="118"/>
      <c r="I125" s="338" t="s">
        <v>254</v>
      </c>
      <c r="J125" s="118"/>
      <c r="K125" s="118"/>
      <c r="L125" s="119"/>
      <c r="M125" s="338" t="s">
        <v>254</v>
      </c>
      <c r="N125" s="118"/>
      <c r="O125" s="118"/>
      <c r="P125" s="119"/>
      <c r="Q125" s="120"/>
      <c r="R125" s="288"/>
      <c r="S125" s="121"/>
      <c r="T125" s="59"/>
      <c r="U125" s="294"/>
      <c r="V125" s="101"/>
      <c r="W125" s="101"/>
      <c r="X125" s="101"/>
      <c r="Y125" s="101"/>
      <c r="Z125" s="101"/>
      <c r="AA125" s="101"/>
      <c r="AB125" s="101"/>
      <c r="AC125" s="101"/>
      <c r="AD125" s="153"/>
      <c r="AE125" s="153"/>
      <c r="AF125" s="153" t="s">
        <v>112</v>
      </c>
      <c r="AG125" s="153"/>
      <c r="AH125" s="153"/>
      <c r="AI125" s="153"/>
      <c r="AJ125" s="153"/>
      <c r="AK125" s="153"/>
      <c r="AL125" s="153"/>
      <c r="AM125" s="153"/>
      <c r="AN125" s="316"/>
      <c r="AO125" s="153"/>
      <c r="AP125" s="101"/>
      <c r="AQ125" s="344"/>
      <c r="AR125" s="13"/>
      <c r="AS125" s="13"/>
    </row>
    <row r="126" spans="1:45" ht="12.75" customHeight="1" thickBot="1">
      <c r="A126" s="103"/>
      <c r="B126" s="123"/>
      <c r="C126" s="124"/>
      <c r="D126" s="124"/>
      <c r="E126" s="125"/>
      <c r="F126" s="125"/>
      <c r="G126" s="125"/>
      <c r="H126" s="125"/>
      <c r="I126" s="339" t="s">
        <v>254</v>
      </c>
      <c r="J126" s="125"/>
      <c r="K126" s="125"/>
      <c r="L126" s="126"/>
      <c r="M126" s="339" t="s">
        <v>254</v>
      </c>
      <c r="N126" s="125"/>
      <c r="O126" s="125"/>
      <c r="P126" s="126"/>
      <c r="Q126" s="127"/>
      <c r="R126" s="289"/>
      <c r="S126" s="128"/>
      <c r="T126" s="59"/>
      <c r="U126" s="296"/>
      <c r="V126" s="295"/>
      <c r="W126" s="295"/>
      <c r="X126" s="295"/>
      <c r="Y126" s="295"/>
      <c r="Z126" s="295"/>
      <c r="AA126" s="295"/>
      <c r="AB126" s="295"/>
      <c r="AC126" s="295"/>
      <c r="AD126" s="297"/>
      <c r="AE126" s="297"/>
      <c r="AF126" s="297"/>
      <c r="AG126" s="297"/>
      <c r="AH126" s="297"/>
      <c r="AI126" s="297"/>
      <c r="AJ126" s="297"/>
      <c r="AK126" s="297"/>
      <c r="AL126" s="297"/>
      <c r="AM126" s="297"/>
      <c r="AN126" s="153"/>
      <c r="AO126" s="297"/>
      <c r="AP126" s="101"/>
      <c r="AQ126" s="344"/>
      <c r="AR126" s="13"/>
      <c r="AS126" s="13"/>
    </row>
    <row r="127" spans="1:45" ht="12.7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59"/>
      <c r="U127" s="294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297"/>
      <c r="AP127" s="101"/>
      <c r="AQ127" s="344"/>
      <c r="AR127" s="13"/>
      <c r="AS127" s="13"/>
    </row>
    <row r="128" spans="1:45" ht="12.75" customHeight="1">
      <c r="A128" s="103"/>
      <c r="B128" s="103"/>
      <c r="C128" s="103"/>
      <c r="D128" s="314"/>
      <c r="E128" s="314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59"/>
      <c r="U128" s="294"/>
      <c r="V128" s="7"/>
      <c r="W128" s="7"/>
      <c r="X128" s="7"/>
      <c r="Y128" s="7"/>
      <c r="Z128" s="93" t="s">
        <v>189</v>
      </c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297"/>
      <c r="AP128" s="101"/>
      <c r="AQ128" s="344"/>
      <c r="AR128" s="13"/>
      <c r="AS128" s="13"/>
    </row>
    <row r="129" spans="1:45" ht="12.75" customHeight="1">
      <c r="A129" s="103"/>
      <c r="B129" s="103"/>
      <c r="C129" s="103"/>
      <c r="D129" s="314"/>
      <c r="E129" s="314"/>
      <c r="F129" s="103"/>
      <c r="G129" s="103"/>
      <c r="H129" s="103"/>
      <c r="I129" s="103"/>
      <c r="J129" s="103"/>
      <c r="K129" s="103"/>
      <c r="L129" s="103"/>
      <c r="M129" s="16"/>
      <c r="N129" s="16"/>
      <c r="O129" s="16"/>
      <c r="P129" s="16"/>
      <c r="Q129" s="16"/>
      <c r="R129" s="16"/>
      <c r="S129" s="16"/>
      <c r="T129" s="59"/>
      <c r="U129" s="294"/>
      <c r="V129" s="86"/>
      <c r="W129" s="86"/>
      <c r="X129" s="86"/>
      <c r="Y129" s="86"/>
      <c r="Z129" s="86"/>
      <c r="AA129" s="86"/>
      <c r="AB129" s="94" t="s">
        <v>190</v>
      </c>
      <c r="AC129" s="86"/>
      <c r="AD129" s="86"/>
      <c r="AE129" s="86"/>
      <c r="AF129" s="59"/>
      <c r="AG129" s="59"/>
      <c r="AH129" s="59"/>
      <c r="AI129" s="59"/>
      <c r="AJ129" s="59"/>
      <c r="AK129" s="59"/>
      <c r="AL129" s="59"/>
      <c r="AM129" s="59"/>
      <c r="AN129" s="59"/>
      <c r="AO129" s="295"/>
      <c r="AP129" s="297"/>
      <c r="AQ129" s="345"/>
      <c r="AR129" s="13"/>
      <c r="AS129" s="13"/>
    </row>
    <row r="130" spans="1:45" ht="12.75" customHeight="1">
      <c r="A130" s="103"/>
      <c r="B130" s="103"/>
      <c r="C130" s="103"/>
      <c r="D130" s="314"/>
      <c r="E130" s="314"/>
      <c r="F130" s="103"/>
      <c r="G130" s="103"/>
      <c r="H130" s="103"/>
      <c r="I130" s="103"/>
      <c r="J130" s="103"/>
      <c r="K130" s="103"/>
      <c r="L130" s="103"/>
      <c r="M130" s="16"/>
      <c r="N130" s="16"/>
      <c r="O130" s="16"/>
      <c r="P130" s="16"/>
      <c r="Q130" s="16"/>
      <c r="R130" s="16"/>
      <c r="S130" s="16"/>
      <c r="T130" s="59"/>
      <c r="U130" s="294"/>
      <c r="V130" s="96"/>
      <c r="W130" s="96"/>
      <c r="X130" s="96"/>
      <c r="Y130" s="86"/>
      <c r="Z130" s="97"/>
      <c r="AA130" s="97"/>
      <c r="AB130" s="97"/>
      <c r="AC130" s="97"/>
      <c r="AD130" s="97"/>
      <c r="AE130" s="94"/>
      <c r="AF130" s="97"/>
      <c r="AG130" s="97"/>
      <c r="AH130" s="97"/>
      <c r="AI130" s="97"/>
      <c r="AJ130" s="94"/>
      <c r="AK130" s="94"/>
      <c r="AL130" s="94"/>
      <c r="AM130" s="94"/>
      <c r="AN130" s="96"/>
      <c r="AO130" s="86"/>
      <c r="AP130" s="295"/>
      <c r="AQ130" s="346"/>
      <c r="AR130" s="13"/>
      <c r="AS130" s="13"/>
    </row>
    <row r="131" spans="1:45" ht="12.75" customHeight="1">
      <c r="A131" s="103"/>
      <c r="B131" s="103"/>
      <c r="C131" s="103"/>
      <c r="D131" s="314"/>
      <c r="E131" s="314"/>
      <c r="F131" s="103"/>
      <c r="G131" s="103"/>
      <c r="H131" s="103"/>
      <c r="I131" s="103"/>
      <c r="J131" s="103"/>
      <c r="K131" s="103"/>
      <c r="L131" s="103"/>
      <c r="M131" s="314"/>
      <c r="N131" s="314"/>
      <c r="O131" s="314"/>
      <c r="P131" s="314"/>
      <c r="Q131" s="314"/>
      <c r="R131" s="314"/>
      <c r="S131" s="314"/>
      <c r="T131" s="59"/>
      <c r="U131" s="298"/>
      <c r="V131" s="295"/>
      <c r="W131" s="295"/>
      <c r="X131" s="295"/>
      <c r="Y131" s="295"/>
      <c r="Z131" s="295"/>
      <c r="AA131" s="295"/>
      <c r="AB131" s="295"/>
      <c r="AC131" s="295"/>
      <c r="AD131" s="295"/>
      <c r="AE131" s="295"/>
      <c r="AF131" s="317"/>
      <c r="AG131" s="317"/>
      <c r="AH131" s="317"/>
      <c r="AI131" s="295"/>
      <c r="AJ131" s="295"/>
      <c r="AK131" s="295"/>
      <c r="AL131" s="295"/>
      <c r="AM131" s="295"/>
      <c r="AN131" s="295"/>
      <c r="AO131" s="94"/>
      <c r="AP131" s="295"/>
      <c r="AQ131" s="346"/>
      <c r="AR131" s="13"/>
      <c r="AS131" s="13"/>
    </row>
    <row r="132" spans="1:45" ht="12.75" customHeight="1">
      <c r="A132" s="103"/>
      <c r="B132" s="103"/>
      <c r="C132" s="103"/>
      <c r="D132" s="314"/>
      <c r="E132" s="314"/>
      <c r="F132" s="103"/>
      <c r="G132" s="103"/>
      <c r="H132" s="103"/>
      <c r="I132" s="103"/>
      <c r="J132" s="103"/>
      <c r="K132" s="103"/>
      <c r="L132" s="103"/>
      <c r="M132" s="314"/>
      <c r="N132" s="314"/>
      <c r="O132" s="314"/>
      <c r="P132" s="314"/>
      <c r="Q132" s="314"/>
      <c r="R132" s="314"/>
      <c r="S132" s="314"/>
      <c r="T132" s="59"/>
      <c r="U132" s="298"/>
      <c r="V132" s="101" t="s">
        <v>255</v>
      </c>
      <c r="W132" s="101"/>
      <c r="X132" s="295"/>
      <c r="Y132" s="295"/>
      <c r="Z132" s="101"/>
      <c r="AA132" s="101"/>
      <c r="AB132" s="101"/>
      <c r="AC132" s="101"/>
      <c r="AD132" s="101"/>
      <c r="AE132" s="101"/>
      <c r="AF132" s="101" t="s">
        <v>191</v>
      </c>
      <c r="AG132" s="317"/>
      <c r="AH132" s="317"/>
      <c r="AI132" s="317"/>
      <c r="AJ132" s="101"/>
      <c r="AK132" s="101"/>
      <c r="AL132" s="101"/>
      <c r="AM132" s="101"/>
      <c r="AN132" s="101"/>
      <c r="AO132" s="101"/>
      <c r="AP132" s="295"/>
      <c r="AQ132" s="346"/>
      <c r="AR132" s="13"/>
      <c r="AS132" s="13"/>
    </row>
    <row r="133" spans="1:45" ht="24" customHeight="1">
      <c r="A133" s="103"/>
      <c r="B133" s="103"/>
      <c r="C133" s="103"/>
      <c r="D133" s="314"/>
      <c r="E133" s="314"/>
      <c r="F133" s="103"/>
      <c r="G133" s="103"/>
      <c r="H133" s="103"/>
      <c r="I133" s="103"/>
      <c r="J133" s="103"/>
      <c r="K133" s="103"/>
      <c r="L133" s="103"/>
      <c r="M133" s="13"/>
      <c r="N133" s="13"/>
      <c r="O133" s="13"/>
      <c r="P133" s="13"/>
      <c r="Q133" s="13"/>
      <c r="R133" s="13"/>
      <c r="S133" s="13"/>
      <c r="T133" s="59"/>
      <c r="U133" s="299"/>
      <c r="V133" s="101"/>
      <c r="W133" s="101"/>
      <c r="X133" s="295"/>
      <c r="Y133" s="295"/>
      <c r="Z133" s="101"/>
      <c r="AA133" s="101"/>
      <c r="AB133" s="101"/>
      <c r="AC133" s="101"/>
      <c r="AD133" s="101"/>
      <c r="AE133" s="101"/>
      <c r="AF133" s="101" t="s">
        <v>192</v>
      </c>
      <c r="AG133" s="317"/>
      <c r="AH133" s="317"/>
      <c r="AI133" s="317"/>
      <c r="AJ133" s="101"/>
      <c r="AK133" s="101"/>
      <c r="AL133" s="101"/>
      <c r="AM133" s="101"/>
      <c r="AN133" s="101"/>
      <c r="AO133" s="101"/>
      <c r="AP133" s="347"/>
      <c r="AQ133" s="348"/>
      <c r="AR133" s="13"/>
      <c r="AS133" s="13"/>
    </row>
    <row r="134" spans="1:45" ht="24.75" customHeight="1">
      <c r="A134" s="103"/>
      <c r="B134" s="103"/>
      <c r="C134" s="103"/>
      <c r="D134" s="314"/>
      <c r="E134" s="314"/>
      <c r="F134" s="103"/>
      <c r="G134" s="103"/>
      <c r="H134" s="103"/>
      <c r="I134" s="103"/>
      <c r="J134" s="103"/>
      <c r="K134" s="103"/>
      <c r="L134" s="103"/>
      <c r="M134" s="13"/>
      <c r="N134" s="13"/>
      <c r="O134" s="13"/>
      <c r="P134" s="13"/>
      <c r="Q134" s="13"/>
      <c r="R134" s="13"/>
      <c r="S134" s="13"/>
      <c r="T134" s="109"/>
      <c r="U134" s="300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 t="s">
        <v>193</v>
      </c>
      <c r="AG134" s="317"/>
      <c r="AH134" s="317"/>
      <c r="AI134" s="317"/>
      <c r="AJ134" s="101"/>
      <c r="AK134" s="101"/>
      <c r="AL134" s="101"/>
      <c r="AM134" s="101"/>
      <c r="AN134" s="101"/>
      <c r="AO134" s="101"/>
      <c r="AP134" s="59"/>
      <c r="AQ134" s="349"/>
      <c r="AR134" s="13"/>
      <c r="AS134" s="13"/>
    </row>
    <row r="135" spans="1:45" ht="12.75" customHeight="1">
      <c r="A135" s="103"/>
      <c r="B135" s="103"/>
      <c r="C135" s="103"/>
      <c r="D135" s="314"/>
      <c r="E135" s="314"/>
      <c r="F135" s="103"/>
      <c r="G135" s="103"/>
      <c r="H135" s="103"/>
      <c r="I135" s="103"/>
      <c r="J135" s="103"/>
      <c r="K135" s="103"/>
      <c r="L135" s="103"/>
      <c r="M135" s="314"/>
      <c r="N135" s="314"/>
      <c r="O135" s="314"/>
      <c r="P135" s="314"/>
      <c r="Q135" s="314"/>
      <c r="R135" s="314"/>
      <c r="S135" s="314"/>
      <c r="T135" s="109"/>
      <c r="U135" s="301"/>
      <c r="V135" s="302"/>
      <c r="W135" s="302"/>
      <c r="X135" s="302"/>
      <c r="Y135" s="302"/>
      <c r="Z135" s="302"/>
      <c r="AA135" s="302"/>
      <c r="AB135" s="302"/>
      <c r="AC135" s="302"/>
      <c r="AD135" s="302"/>
      <c r="AE135" s="302"/>
      <c r="AF135" s="318"/>
      <c r="AG135" s="318"/>
      <c r="AH135" s="318"/>
      <c r="AI135" s="302"/>
      <c r="AJ135" s="302"/>
      <c r="AK135" s="302"/>
      <c r="AL135" s="302"/>
      <c r="AM135" s="302"/>
      <c r="AN135" s="302"/>
      <c r="AO135" s="302"/>
      <c r="AP135" s="350"/>
      <c r="AQ135" s="351"/>
      <c r="AR135" s="13"/>
      <c r="AS135" s="13"/>
    </row>
    <row r="136" spans="1:45" ht="12.75" customHeight="1">
      <c r="A136" s="7"/>
      <c r="B136" s="100"/>
      <c r="C136" s="100" t="s">
        <v>257</v>
      </c>
      <c r="D136" s="103"/>
      <c r="E136" s="103"/>
      <c r="F136" s="103"/>
      <c r="G136" s="103"/>
      <c r="H136" s="103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  <c r="S136" s="314"/>
      <c r="T136" s="317"/>
      <c r="U136" s="116"/>
      <c r="V136" s="88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:45" ht="12.75" customHeight="1">
      <c r="A137" s="7"/>
      <c r="B137" s="100"/>
      <c r="C137" s="100"/>
      <c r="D137" s="103"/>
      <c r="E137" s="103"/>
      <c r="F137" s="103"/>
      <c r="G137" s="103"/>
      <c r="H137" s="103"/>
      <c r="I137" s="314"/>
      <c r="J137" s="314"/>
      <c r="K137" s="314"/>
      <c r="L137" s="314"/>
      <c r="M137" s="314"/>
      <c r="N137" s="314"/>
      <c r="O137" s="314"/>
      <c r="P137" s="314"/>
      <c r="Q137" s="314"/>
      <c r="R137" s="314"/>
      <c r="S137" s="314"/>
      <c r="T137" s="317"/>
      <c r="U137" s="116"/>
      <c r="V137" s="88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:45" ht="12.75" customHeight="1" thickBot="1">
      <c r="A138" s="13"/>
      <c r="B138" s="100"/>
      <c r="C138" s="100"/>
      <c r="D138" s="103"/>
      <c r="E138" s="103"/>
      <c r="F138" s="103"/>
      <c r="G138" s="103"/>
      <c r="H138" s="103"/>
      <c r="I138" s="314"/>
      <c r="J138" s="314"/>
      <c r="K138" s="314"/>
      <c r="L138" s="314"/>
      <c r="M138" s="314"/>
      <c r="N138" s="314"/>
      <c r="O138" s="314"/>
      <c r="P138" s="314"/>
      <c r="Q138" s="314"/>
      <c r="R138" s="314"/>
      <c r="S138" s="314"/>
      <c r="T138" s="116"/>
      <c r="U138" s="116"/>
      <c r="V138" s="314"/>
      <c r="W138" s="314"/>
      <c r="X138" s="314"/>
      <c r="Y138" s="314"/>
      <c r="Z138" s="314"/>
      <c r="AA138" s="314"/>
      <c r="AB138" s="314"/>
      <c r="AC138" s="314"/>
      <c r="AD138" s="314"/>
      <c r="AE138" s="314"/>
      <c r="AF138" s="314"/>
      <c r="AG138" s="314"/>
      <c r="AH138" s="314"/>
      <c r="AI138" s="314"/>
      <c r="AJ138" s="314"/>
      <c r="AK138" s="314"/>
      <c r="AL138" s="314"/>
      <c r="AM138" s="314"/>
      <c r="AN138" s="314"/>
      <c r="AO138" s="314"/>
      <c r="AP138" s="314"/>
      <c r="AQ138" s="13"/>
      <c r="AR138" s="13"/>
      <c r="AS138" s="13"/>
    </row>
    <row r="139" spans="1:45" ht="12.75" customHeight="1" thickBot="1">
      <c r="A139" s="600" t="s">
        <v>1</v>
      </c>
      <c r="B139" s="593" t="s">
        <v>2</v>
      </c>
      <c r="C139" s="18"/>
      <c r="D139" s="593" t="s">
        <v>3</v>
      </c>
      <c r="E139" s="18"/>
      <c r="F139" s="588" t="s">
        <v>4</v>
      </c>
      <c r="G139" s="586" t="s">
        <v>55</v>
      </c>
      <c r="H139" s="319" t="s">
        <v>5</v>
      </c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7"/>
      <c r="AR139" s="1" t="s">
        <v>6</v>
      </c>
      <c r="AS139" s="304"/>
    </row>
    <row r="140" spans="1:45" ht="12.75" customHeight="1" thickBot="1">
      <c r="A140" s="601"/>
      <c r="B140" s="594"/>
      <c r="C140" s="19"/>
      <c r="D140" s="594"/>
      <c r="E140" s="19"/>
      <c r="F140" s="589"/>
      <c r="G140" s="587"/>
      <c r="H140" s="136"/>
      <c r="I140" s="137"/>
      <c r="J140" s="137" t="s">
        <v>7</v>
      </c>
      <c r="K140" s="137"/>
      <c r="L140" s="161"/>
      <c r="M140" s="137"/>
      <c r="N140" s="137"/>
      <c r="O140" s="137" t="s">
        <v>8</v>
      </c>
      <c r="P140" s="137"/>
      <c r="Q140" s="161"/>
      <c r="R140" s="137"/>
      <c r="S140" s="137"/>
      <c r="T140" s="160" t="s">
        <v>9</v>
      </c>
      <c r="U140" s="137"/>
      <c r="V140" s="161"/>
      <c r="W140" s="162"/>
      <c r="X140" s="162"/>
      <c r="Y140" s="162">
        <v>4</v>
      </c>
      <c r="Z140" s="162"/>
      <c r="AA140" s="162"/>
      <c r="AB140" s="136"/>
      <c r="AC140" s="137"/>
      <c r="AD140" s="160">
        <v>5</v>
      </c>
      <c r="AE140" s="137"/>
      <c r="AF140" s="161"/>
      <c r="AG140" s="137"/>
      <c r="AH140" s="137"/>
      <c r="AI140" s="160">
        <v>6</v>
      </c>
      <c r="AJ140" s="137"/>
      <c r="AK140" s="161"/>
      <c r="AL140" s="136"/>
      <c r="AM140" s="137"/>
      <c r="AN140" s="137">
        <v>7</v>
      </c>
      <c r="AO140" s="137"/>
      <c r="AP140" s="161"/>
      <c r="AQ140" s="163"/>
      <c r="AR140" s="22"/>
      <c r="AS140" s="304"/>
    </row>
    <row r="141" spans="1:45" ht="12.75" customHeight="1" thickBot="1">
      <c r="A141" s="20"/>
      <c r="B141" s="21"/>
      <c r="C141" s="243"/>
      <c r="D141" s="244"/>
      <c r="E141" s="244"/>
      <c r="F141" s="18"/>
      <c r="G141" s="106"/>
      <c r="H141" s="24" t="s">
        <v>14</v>
      </c>
      <c r="I141" s="24" t="s">
        <v>15</v>
      </c>
      <c r="J141" s="24" t="s">
        <v>16</v>
      </c>
      <c r="K141" s="24" t="s">
        <v>17</v>
      </c>
      <c r="L141" s="25" t="s">
        <v>18</v>
      </c>
      <c r="M141" s="1" t="s">
        <v>14</v>
      </c>
      <c r="N141" s="2" t="s">
        <v>15</v>
      </c>
      <c r="O141" s="2" t="s">
        <v>16</v>
      </c>
      <c r="P141" s="2" t="s">
        <v>17</v>
      </c>
      <c r="Q141" s="26" t="s">
        <v>18</v>
      </c>
      <c r="R141" s="2" t="s">
        <v>14</v>
      </c>
      <c r="S141" s="2" t="s">
        <v>15</v>
      </c>
      <c r="T141" s="2" t="s">
        <v>16</v>
      </c>
      <c r="U141" s="2" t="s">
        <v>17</v>
      </c>
      <c r="V141" s="27" t="s">
        <v>18</v>
      </c>
      <c r="W141" s="1" t="s">
        <v>14</v>
      </c>
      <c r="X141" s="2" t="s">
        <v>15</v>
      </c>
      <c r="Y141" s="2" t="s">
        <v>16</v>
      </c>
      <c r="Z141" s="2" t="s">
        <v>17</v>
      </c>
      <c r="AA141" s="26" t="s">
        <v>18</v>
      </c>
      <c r="AB141" s="2" t="s">
        <v>14</v>
      </c>
      <c r="AC141" s="2" t="s">
        <v>15</v>
      </c>
      <c r="AD141" s="2" t="s">
        <v>16</v>
      </c>
      <c r="AE141" s="2" t="s">
        <v>17</v>
      </c>
      <c r="AF141" s="26" t="s">
        <v>18</v>
      </c>
      <c r="AG141" s="24" t="s">
        <v>14</v>
      </c>
      <c r="AH141" s="24" t="s">
        <v>15</v>
      </c>
      <c r="AI141" s="24" t="s">
        <v>16</v>
      </c>
      <c r="AJ141" s="24" t="s">
        <v>17</v>
      </c>
      <c r="AK141" s="28" t="s">
        <v>18</v>
      </c>
      <c r="AL141" s="24" t="s">
        <v>14</v>
      </c>
      <c r="AM141" s="24" t="s">
        <v>15</v>
      </c>
      <c r="AN141" s="24" t="s">
        <v>16</v>
      </c>
      <c r="AO141" s="24" t="s">
        <v>17</v>
      </c>
      <c r="AP141" s="25" t="s">
        <v>18</v>
      </c>
      <c r="AQ141" s="16"/>
      <c r="AR141" s="16"/>
      <c r="AS141" s="304"/>
    </row>
    <row r="142" spans="1:45" ht="12.75" customHeight="1" thickBot="1">
      <c r="A142" s="600" t="s">
        <v>174</v>
      </c>
      <c r="B142" s="593" t="s">
        <v>175</v>
      </c>
      <c r="C142" s="593" t="s">
        <v>176</v>
      </c>
      <c r="D142" s="18"/>
      <c r="E142" s="18"/>
      <c r="F142" s="588" t="s">
        <v>177</v>
      </c>
      <c r="G142" s="574" t="s">
        <v>178</v>
      </c>
      <c r="H142" s="319" t="s">
        <v>179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06"/>
      <c r="AQ142" s="576" t="s">
        <v>180</v>
      </c>
      <c r="AR142" s="577"/>
      <c r="AS142" s="578"/>
    </row>
    <row r="143" spans="1:45" ht="12.75" customHeight="1" thickBot="1">
      <c r="A143" s="601"/>
      <c r="B143" s="594"/>
      <c r="C143" s="594"/>
      <c r="D143" s="19"/>
      <c r="E143" s="19"/>
      <c r="F143" s="589"/>
      <c r="G143" s="575"/>
      <c r="H143" s="135"/>
      <c r="I143" s="135"/>
      <c r="J143" s="135" t="s">
        <v>7</v>
      </c>
      <c r="K143" s="135"/>
      <c r="L143" s="220"/>
      <c r="M143" s="135"/>
      <c r="N143" s="135"/>
      <c r="O143" s="135" t="s">
        <v>8</v>
      </c>
      <c r="P143" s="135"/>
      <c r="Q143" s="220"/>
      <c r="R143" s="135"/>
      <c r="S143" s="135"/>
      <c r="T143" s="221" t="s">
        <v>9</v>
      </c>
      <c r="U143" s="135"/>
      <c r="V143" s="220"/>
      <c r="W143" s="285"/>
      <c r="X143" s="286"/>
      <c r="Y143" s="162">
        <v>4</v>
      </c>
      <c r="Z143" s="162"/>
      <c r="AA143" s="161"/>
      <c r="AB143" s="135"/>
      <c r="AC143" s="135"/>
      <c r="AD143" s="221">
        <v>5</v>
      </c>
      <c r="AE143" s="135"/>
      <c r="AF143" s="220"/>
      <c r="AG143" s="135"/>
      <c r="AH143" s="135"/>
      <c r="AI143" s="221">
        <v>6</v>
      </c>
      <c r="AJ143" s="135"/>
      <c r="AK143" s="220"/>
      <c r="AL143" s="134"/>
      <c r="AM143" s="135"/>
      <c r="AN143" s="135">
        <v>7</v>
      </c>
      <c r="AO143" s="135"/>
      <c r="AP143" s="220"/>
      <c r="AQ143" s="134"/>
      <c r="AR143" s="135"/>
      <c r="AS143" s="135"/>
    </row>
    <row r="144" spans="1:45" ht="12.75" customHeight="1" thickBot="1">
      <c r="A144" s="196" t="s">
        <v>9</v>
      </c>
      <c r="B144" s="313" t="s">
        <v>315</v>
      </c>
      <c r="C144" s="186" t="s">
        <v>115</v>
      </c>
      <c r="D144" s="186" t="s">
        <v>57</v>
      </c>
      <c r="E144" s="186" t="s">
        <v>375</v>
      </c>
      <c r="F144" s="187">
        <f aca="true" t="shared" si="17" ref="F144:F151">SUM(H144:AP144)-G144</f>
        <v>2</v>
      </c>
      <c r="G144" s="187">
        <f>L144+Q144+V144+AA144+AF144+AK144+AP144</f>
        <v>4</v>
      </c>
      <c r="H144" s="197"/>
      <c r="I144" s="183"/>
      <c r="J144" s="183"/>
      <c r="K144" s="183"/>
      <c r="L144" s="198"/>
      <c r="M144" s="182">
        <v>2</v>
      </c>
      <c r="N144" s="183">
        <v>0</v>
      </c>
      <c r="O144" s="183">
        <v>0</v>
      </c>
      <c r="P144" s="183" t="s">
        <v>61</v>
      </c>
      <c r="Q144" s="184">
        <v>4</v>
      </c>
      <c r="R144" s="197"/>
      <c r="S144" s="183"/>
      <c r="T144" s="183"/>
      <c r="U144" s="183"/>
      <c r="V144" s="198"/>
      <c r="W144" s="182"/>
      <c r="X144" s="183"/>
      <c r="Y144" s="183"/>
      <c r="Z144" s="183"/>
      <c r="AA144" s="184"/>
      <c r="AB144" s="197"/>
      <c r="AC144" s="183"/>
      <c r="AD144" s="183"/>
      <c r="AE144" s="183"/>
      <c r="AF144" s="198"/>
      <c r="AG144" s="182"/>
      <c r="AH144" s="183"/>
      <c r="AI144" s="183"/>
      <c r="AJ144" s="183"/>
      <c r="AK144" s="184"/>
      <c r="AL144" s="182"/>
      <c r="AM144" s="183"/>
      <c r="AN144" s="183"/>
      <c r="AO144" s="183"/>
      <c r="AP144" s="184"/>
      <c r="AQ144" s="199">
        <v>1</v>
      </c>
      <c r="AR144" s="249"/>
      <c r="AS144" s="200"/>
    </row>
    <row r="145" spans="1:45" ht="12.75" customHeight="1" thickBot="1">
      <c r="A145" s="196" t="s">
        <v>10</v>
      </c>
      <c r="B145" s="313" t="s">
        <v>316</v>
      </c>
      <c r="C145" s="186" t="s">
        <v>116</v>
      </c>
      <c r="D145" s="186" t="s">
        <v>58</v>
      </c>
      <c r="E145" s="186" t="s">
        <v>375</v>
      </c>
      <c r="F145" s="187">
        <f t="shared" si="17"/>
        <v>1</v>
      </c>
      <c r="G145" s="187">
        <f>L145+Q145+V145+AA145+AF145+AK145+AP145</f>
        <v>2</v>
      </c>
      <c r="H145" s="197"/>
      <c r="I145" s="183"/>
      <c r="J145" s="183"/>
      <c r="K145" s="183"/>
      <c r="L145" s="198"/>
      <c r="M145" s="182"/>
      <c r="N145" s="183"/>
      <c r="O145" s="183"/>
      <c r="P145" s="183"/>
      <c r="Q145" s="184"/>
      <c r="R145" s="320"/>
      <c r="S145" s="321"/>
      <c r="T145" s="321"/>
      <c r="U145" s="321"/>
      <c r="V145" s="198"/>
      <c r="W145" s="182">
        <v>0</v>
      </c>
      <c r="X145" s="183">
        <v>0</v>
      </c>
      <c r="Y145" s="183">
        <v>1</v>
      </c>
      <c r="Z145" s="183" t="s">
        <v>230</v>
      </c>
      <c r="AA145" s="184">
        <v>2</v>
      </c>
      <c r="AB145" s="197"/>
      <c r="AC145" s="183"/>
      <c r="AD145" s="183"/>
      <c r="AE145" s="183"/>
      <c r="AF145" s="198"/>
      <c r="AG145" s="182"/>
      <c r="AH145" s="183"/>
      <c r="AI145" s="183"/>
      <c r="AJ145" s="183"/>
      <c r="AK145" s="184"/>
      <c r="AL145" s="182"/>
      <c r="AM145" s="183"/>
      <c r="AN145" s="183"/>
      <c r="AO145" s="183"/>
      <c r="AP145" s="184"/>
      <c r="AQ145" s="201">
        <v>1</v>
      </c>
      <c r="AR145" s="202"/>
      <c r="AS145" s="203"/>
    </row>
    <row r="146" spans="1:45" ht="12.75" customHeight="1" thickBot="1">
      <c r="A146" s="196" t="s">
        <v>12</v>
      </c>
      <c r="B146" s="313" t="s">
        <v>362</v>
      </c>
      <c r="C146" s="186" t="s">
        <v>118</v>
      </c>
      <c r="D146" s="186" t="s">
        <v>81</v>
      </c>
      <c r="E146" s="186" t="s">
        <v>375</v>
      </c>
      <c r="F146" s="187">
        <f t="shared" si="17"/>
        <v>4</v>
      </c>
      <c r="G146" s="187">
        <f>L146+Q146+V146+AA146+AF146+AK146+AP146</f>
        <v>4</v>
      </c>
      <c r="H146" s="197">
        <v>2</v>
      </c>
      <c r="I146" s="183">
        <v>2</v>
      </c>
      <c r="J146" s="183">
        <v>0</v>
      </c>
      <c r="K146" s="183" t="s">
        <v>61</v>
      </c>
      <c r="L146" s="198">
        <v>4</v>
      </c>
      <c r="M146" s="182"/>
      <c r="N146" s="183"/>
      <c r="O146" s="183"/>
      <c r="P146" s="183"/>
      <c r="Q146" s="184"/>
      <c r="R146" s="197"/>
      <c r="S146" s="183"/>
      <c r="T146" s="183"/>
      <c r="U146" s="183"/>
      <c r="V146" s="198"/>
      <c r="W146" s="182"/>
      <c r="X146" s="183"/>
      <c r="Y146" s="183"/>
      <c r="Z146" s="183"/>
      <c r="AA146" s="184"/>
      <c r="AB146" s="197"/>
      <c r="AC146" s="183"/>
      <c r="AD146" s="183"/>
      <c r="AE146" s="183"/>
      <c r="AF146" s="198"/>
      <c r="AG146" s="182"/>
      <c r="AH146" s="183"/>
      <c r="AI146" s="183"/>
      <c r="AJ146" s="183"/>
      <c r="AK146" s="184"/>
      <c r="AL146" s="182"/>
      <c r="AM146" s="183"/>
      <c r="AN146" s="183"/>
      <c r="AO146" s="183"/>
      <c r="AP146" s="184"/>
      <c r="AQ146" s="199"/>
      <c r="AR146" s="249"/>
      <c r="AS146" s="200"/>
    </row>
    <row r="147" spans="1:45" ht="12.75" customHeight="1" thickBot="1">
      <c r="A147" s="196" t="s">
        <v>13</v>
      </c>
      <c r="B147" s="313" t="s">
        <v>317</v>
      </c>
      <c r="C147" s="186" t="s">
        <v>119</v>
      </c>
      <c r="D147" s="186" t="s">
        <v>79</v>
      </c>
      <c r="E147" s="186" t="s">
        <v>375</v>
      </c>
      <c r="F147" s="187">
        <f t="shared" si="17"/>
        <v>4</v>
      </c>
      <c r="G147" s="187">
        <f>L147+Q147+V147+AA147+AF147+AK147+AP147</f>
        <v>4</v>
      </c>
      <c r="H147" s="197"/>
      <c r="I147" s="183"/>
      <c r="J147" s="183"/>
      <c r="K147" s="183"/>
      <c r="L147" s="198"/>
      <c r="M147" s="182">
        <v>3</v>
      </c>
      <c r="N147" s="183">
        <v>1</v>
      </c>
      <c r="O147" s="183">
        <v>0</v>
      </c>
      <c r="P147" s="183" t="s">
        <v>230</v>
      </c>
      <c r="Q147" s="184">
        <v>4</v>
      </c>
      <c r="R147" s="197"/>
      <c r="S147" s="183"/>
      <c r="T147" s="183"/>
      <c r="U147" s="183"/>
      <c r="V147" s="198"/>
      <c r="W147" s="182"/>
      <c r="X147" s="183"/>
      <c r="Y147" s="183"/>
      <c r="Z147" s="183"/>
      <c r="AA147" s="184"/>
      <c r="AB147" s="197"/>
      <c r="AC147" s="183"/>
      <c r="AD147" s="183"/>
      <c r="AE147" s="183"/>
      <c r="AF147" s="198"/>
      <c r="AG147" s="182"/>
      <c r="AH147" s="183"/>
      <c r="AI147" s="183"/>
      <c r="AJ147" s="183"/>
      <c r="AK147" s="184"/>
      <c r="AL147" s="182"/>
      <c r="AM147" s="216"/>
      <c r="AN147" s="216"/>
      <c r="AO147" s="216"/>
      <c r="AP147" s="219"/>
      <c r="AQ147" s="199">
        <v>6</v>
      </c>
      <c r="AR147" s="249"/>
      <c r="AS147" s="200"/>
    </row>
    <row r="148" spans="1:45" ht="12.75" customHeight="1" thickBot="1">
      <c r="A148" s="196" t="s">
        <v>21</v>
      </c>
      <c r="B148" s="313" t="s">
        <v>318</v>
      </c>
      <c r="C148" s="186" t="s">
        <v>122</v>
      </c>
      <c r="D148" s="186" t="s">
        <v>83</v>
      </c>
      <c r="E148" s="186" t="s">
        <v>374</v>
      </c>
      <c r="F148" s="187">
        <f t="shared" si="17"/>
        <v>2</v>
      </c>
      <c r="G148" s="187">
        <f aca="true" t="shared" si="18" ref="G148:G156">L148+Q148+V148+AA148+AF148+AK148+AP148</f>
        <v>3</v>
      </c>
      <c r="H148" s="197"/>
      <c r="I148" s="183"/>
      <c r="J148" s="183"/>
      <c r="K148" s="183"/>
      <c r="L148" s="198"/>
      <c r="M148" s="182"/>
      <c r="N148" s="183"/>
      <c r="O148" s="183"/>
      <c r="P148" s="183"/>
      <c r="Q148" s="184"/>
      <c r="R148" s="197"/>
      <c r="S148" s="183"/>
      <c r="T148" s="183"/>
      <c r="U148" s="183"/>
      <c r="V148" s="198"/>
      <c r="W148" s="182">
        <v>1</v>
      </c>
      <c r="X148" s="183">
        <v>1</v>
      </c>
      <c r="Y148" s="183">
        <v>0</v>
      </c>
      <c r="Z148" s="183" t="s">
        <v>61</v>
      </c>
      <c r="AA148" s="184">
        <v>3</v>
      </c>
      <c r="AB148" s="197"/>
      <c r="AC148" s="183"/>
      <c r="AD148" s="183"/>
      <c r="AE148" s="183"/>
      <c r="AF148" s="198"/>
      <c r="AG148" s="182"/>
      <c r="AH148" s="183"/>
      <c r="AI148" s="183"/>
      <c r="AJ148" s="183"/>
      <c r="AK148" s="184"/>
      <c r="AL148" s="182"/>
      <c r="AM148" s="183"/>
      <c r="AN148" s="183"/>
      <c r="AO148" s="183"/>
      <c r="AP148" s="184"/>
      <c r="AQ148" s="201">
        <v>9</v>
      </c>
      <c r="AR148" s="202"/>
      <c r="AS148" s="203"/>
    </row>
    <row r="149" spans="1:45" ht="12.75" customHeight="1" thickBot="1">
      <c r="A149" s="196" t="s">
        <v>22</v>
      </c>
      <c r="B149" s="313" t="s">
        <v>319</v>
      </c>
      <c r="C149" s="186" t="s">
        <v>123</v>
      </c>
      <c r="D149" s="186" t="s">
        <v>60</v>
      </c>
      <c r="E149" s="186" t="s">
        <v>374</v>
      </c>
      <c r="F149" s="187">
        <f t="shared" si="17"/>
        <v>3</v>
      </c>
      <c r="G149" s="187">
        <f t="shared" si="18"/>
        <v>4</v>
      </c>
      <c r="H149" s="197">
        <v>3</v>
      </c>
      <c r="I149" s="183">
        <v>0</v>
      </c>
      <c r="J149" s="183">
        <v>0</v>
      </c>
      <c r="K149" s="183" t="s">
        <v>230</v>
      </c>
      <c r="L149" s="198">
        <v>4</v>
      </c>
      <c r="M149" s="182"/>
      <c r="N149" s="183"/>
      <c r="O149" s="183"/>
      <c r="P149" s="183"/>
      <c r="Q149" s="184"/>
      <c r="R149" s="197"/>
      <c r="S149" s="183"/>
      <c r="T149" s="183"/>
      <c r="U149" s="183"/>
      <c r="V149" s="198"/>
      <c r="W149" s="182"/>
      <c r="X149" s="183"/>
      <c r="Y149" s="183"/>
      <c r="Z149" s="183"/>
      <c r="AA149" s="184"/>
      <c r="AB149" s="197"/>
      <c r="AC149" s="183"/>
      <c r="AD149" s="183"/>
      <c r="AE149" s="183"/>
      <c r="AF149" s="198"/>
      <c r="AG149" s="182"/>
      <c r="AH149" s="183"/>
      <c r="AI149" s="183"/>
      <c r="AJ149" s="183"/>
      <c r="AK149" s="184"/>
      <c r="AL149" s="182"/>
      <c r="AM149" s="183"/>
      <c r="AN149" s="183"/>
      <c r="AO149" s="183"/>
      <c r="AP149" s="184"/>
      <c r="AQ149" s="201"/>
      <c r="AR149" s="202"/>
      <c r="AS149" s="203"/>
    </row>
    <row r="150" spans="1:45" ht="12.75" customHeight="1" thickBot="1">
      <c r="A150" s="204" t="s">
        <v>23</v>
      </c>
      <c r="B150" s="409" t="s">
        <v>320</v>
      </c>
      <c r="C150" s="186" t="s">
        <v>302</v>
      </c>
      <c r="D150" s="186" t="s">
        <v>299</v>
      </c>
      <c r="E150" s="186" t="s">
        <v>376</v>
      </c>
      <c r="F150" s="187">
        <f t="shared" si="17"/>
        <v>2</v>
      </c>
      <c r="G150" s="187">
        <f t="shared" si="18"/>
        <v>2</v>
      </c>
      <c r="H150" s="197">
        <v>2</v>
      </c>
      <c r="I150" s="183">
        <v>0</v>
      </c>
      <c r="J150" s="183">
        <v>0</v>
      </c>
      <c r="K150" s="183" t="s">
        <v>61</v>
      </c>
      <c r="L150" s="198">
        <v>2</v>
      </c>
      <c r="M150" s="182"/>
      <c r="N150" s="183"/>
      <c r="O150" s="183"/>
      <c r="P150" s="183"/>
      <c r="Q150" s="184"/>
      <c r="R150" s="197"/>
      <c r="S150" s="183"/>
      <c r="T150" s="183"/>
      <c r="U150" s="183"/>
      <c r="V150" s="198"/>
      <c r="W150" s="182"/>
      <c r="X150" s="183"/>
      <c r="Y150" s="183"/>
      <c r="Z150" s="183"/>
      <c r="AA150" s="184"/>
      <c r="AB150" s="197"/>
      <c r="AC150" s="183"/>
      <c r="AD150" s="183"/>
      <c r="AE150" s="183"/>
      <c r="AF150" s="192"/>
      <c r="AG150" s="191"/>
      <c r="AH150" s="189"/>
      <c r="AI150" s="189"/>
      <c r="AJ150" s="189"/>
      <c r="AK150" s="190"/>
      <c r="AL150" s="191"/>
      <c r="AM150" s="189"/>
      <c r="AN150" s="189"/>
      <c r="AO150" s="189"/>
      <c r="AP150" s="190"/>
      <c r="AQ150" s="201"/>
      <c r="AR150" s="202"/>
      <c r="AS150" s="203"/>
    </row>
    <row r="151" spans="1:45" ht="12.75" customHeight="1" thickBot="1">
      <c r="A151" s="204" t="s">
        <v>24</v>
      </c>
      <c r="B151" s="409" t="s">
        <v>321</v>
      </c>
      <c r="C151" s="186" t="s">
        <v>301</v>
      </c>
      <c r="D151" s="186" t="s">
        <v>300</v>
      </c>
      <c r="E151" s="186" t="s">
        <v>376</v>
      </c>
      <c r="F151" s="187">
        <f t="shared" si="17"/>
        <v>2</v>
      </c>
      <c r="G151" s="187">
        <f t="shared" si="18"/>
        <v>2</v>
      </c>
      <c r="H151" s="197"/>
      <c r="I151" s="183"/>
      <c r="J151" s="183"/>
      <c r="K151" s="183"/>
      <c r="L151" s="198"/>
      <c r="M151" s="182">
        <v>1</v>
      </c>
      <c r="N151" s="183">
        <v>1</v>
      </c>
      <c r="O151" s="183">
        <v>0</v>
      </c>
      <c r="P151" s="183" t="s">
        <v>230</v>
      </c>
      <c r="Q151" s="184">
        <v>2</v>
      </c>
      <c r="R151" s="197"/>
      <c r="S151" s="183"/>
      <c r="T151" s="183"/>
      <c r="U151" s="183"/>
      <c r="V151" s="198"/>
      <c r="W151" s="182"/>
      <c r="X151" s="183"/>
      <c r="Y151" s="183"/>
      <c r="Z151" s="183"/>
      <c r="AA151" s="184"/>
      <c r="AB151" s="197"/>
      <c r="AC151" s="183"/>
      <c r="AD151" s="183"/>
      <c r="AE151" s="183"/>
      <c r="AF151" s="253"/>
      <c r="AG151" s="254"/>
      <c r="AH151" s="252"/>
      <c r="AI151" s="252"/>
      <c r="AJ151" s="252"/>
      <c r="AK151" s="255"/>
      <c r="AL151" s="254"/>
      <c r="AM151" s="252"/>
      <c r="AN151" s="252"/>
      <c r="AO151" s="252"/>
      <c r="AP151" s="255"/>
      <c r="AQ151" s="201">
        <v>12</v>
      </c>
      <c r="AR151" s="202"/>
      <c r="AS151" s="203"/>
    </row>
    <row r="152" spans="1:45" ht="12.75" customHeight="1" thickBot="1">
      <c r="A152" s="204" t="s">
        <v>36</v>
      </c>
      <c r="B152" s="412" t="s">
        <v>364</v>
      </c>
      <c r="C152" s="186" t="s">
        <v>132</v>
      </c>
      <c r="D152" s="186" t="s">
        <v>98</v>
      </c>
      <c r="E152" s="186" t="s">
        <v>375</v>
      </c>
      <c r="F152" s="187">
        <f aca="true" t="shared" si="19" ref="F152:F157">SUM(H152:AP152)-G152</f>
        <v>4</v>
      </c>
      <c r="G152" s="187">
        <f t="shared" si="18"/>
        <v>5</v>
      </c>
      <c r="H152" s="197"/>
      <c r="I152" s="183"/>
      <c r="J152" s="183"/>
      <c r="K152" s="183"/>
      <c r="L152" s="198"/>
      <c r="M152" s="182"/>
      <c r="N152" s="183"/>
      <c r="O152" s="183"/>
      <c r="P152" s="183"/>
      <c r="Q152" s="184"/>
      <c r="R152" s="197"/>
      <c r="S152" s="183"/>
      <c r="T152" s="183"/>
      <c r="U152" s="183"/>
      <c r="V152" s="198"/>
      <c r="W152" s="182">
        <v>2</v>
      </c>
      <c r="X152" s="183">
        <v>0</v>
      </c>
      <c r="Y152" s="183">
        <v>2</v>
      </c>
      <c r="Z152" s="183" t="s">
        <v>61</v>
      </c>
      <c r="AA152" s="184">
        <v>5</v>
      </c>
      <c r="AB152" s="197"/>
      <c r="AC152" s="183"/>
      <c r="AD152" s="183"/>
      <c r="AE152" s="183"/>
      <c r="AF152" s="192"/>
      <c r="AG152" s="191"/>
      <c r="AH152" s="189"/>
      <c r="AI152" s="189"/>
      <c r="AJ152" s="189"/>
      <c r="AK152" s="190"/>
      <c r="AL152" s="191"/>
      <c r="AM152" s="189"/>
      <c r="AN152" s="189"/>
      <c r="AO152" s="189"/>
      <c r="AP152" s="190"/>
      <c r="AQ152" s="193">
        <v>24</v>
      </c>
      <c r="AR152" s="195"/>
      <c r="AS152" s="185"/>
    </row>
    <row r="153" spans="1:45" ht="12.75" customHeight="1" thickBot="1">
      <c r="A153" s="204" t="s">
        <v>37</v>
      </c>
      <c r="B153" s="412" t="s">
        <v>322</v>
      </c>
      <c r="C153" s="186" t="s">
        <v>133</v>
      </c>
      <c r="D153" s="186" t="s">
        <v>86</v>
      </c>
      <c r="E153" s="186" t="s">
        <v>380</v>
      </c>
      <c r="F153" s="187">
        <f t="shared" si="19"/>
        <v>4</v>
      </c>
      <c r="G153" s="187">
        <f t="shared" si="18"/>
        <v>5</v>
      </c>
      <c r="H153" s="197">
        <v>2</v>
      </c>
      <c r="I153" s="183">
        <v>0</v>
      </c>
      <c r="J153" s="183">
        <v>2</v>
      </c>
      <c r="K153" s="183" t="s">
        <v>230</v>
      </c>
      <c r="L153" s="198">
        <v>5</v>
      </c>
      <c r="M153" s="182"/>
      <c r="N153" s="183"/>
      <c r="O153" s="183"/>
      <c r="P153" s="183"/>
      <c r="Q153" s="184"/>
      <c r="R153" s="197"/>
      <c r="S153" s="183"/>
      <c r="T153" s="183"/>
      <c r="U153" s="183"/>
      <c r="V153" s="198"/>
      <c r="W153" s="182"/>
      <c r="X153" s="183"/>
      <c r="Y153" s="183"/>
      <c r="Z153" s="183"/>
      <c r="AA153" s="184"/>
      <c r="AB153" s="197"/>
      <c r="AC153" s="183"/>
      <c r="AD153" s="183"/>
      <c r="AE153" s="183"/>
      <c r="AF153" s="192"/>
      <c r="AG153" s="191"/>
      <c r="AH153" s="189"/>
      <c r="AI153" s="189"/>
      <c r="AJ153" s="189"/>
      <c r="AK153" s="190"/>
      <c r="AL153" s="191"/>
      <c r="AM153" s="189"/>
      <c r="AN153" s="189"/>
      <c r="AO153" s="189"/>
      <c r="AP153" s="190"/>
      <c r="AQ153" s="194"/>
      <c r="AR153" s="195"/>
      <c r="AS153" s="185"/>
    </row>
    <row r="154" spans="1:45" ht="12.75" customHeight="1" thickBot="1">
      <c r="A154" s="204" t="s">
        <v>38</v>
      </c>
      <c r="B154" s="313" t="s">
        <v>323</v>
      </c>
      <c r="C154" s="186" t="s">
        <v>134</v>
      </c>
      <c r="D154" s="186" t="s">
        <v>87</v>
      </c>
      <c r="E154" s="186" t="s">
        <v>380</v>
      </c>
      <c r="F154" s="187">
        <f t="shared" si="19"/>
        <v>4</v>
      </c>
      <c r="G154" s="187">
        <f t="shared" si="18"/>
        <v>5</v>
      </c>
      <c r="H154" s="197"/>
      <c r="I154" s="183"/>
      <c r="J154" s="183"/>
      <c r="K154" s="183"/>
      <c r="L154" s="198"/>
      <c r="M154" s="182">
        <v>2</v>
      </c>
      <c r="N154" s="183">
        <v>0</v>
      </c>
      <c r="O154" s="183">
        <v>2</v>
      </c>
      <c r="P154" s="183" t="s">
        <v>61</v>
      </c>
      <c r="Q154" s="184">
        <v>5</v>
      </c>
      <c r="R154" s="197"/>
      <c r="S154" s="183"/>
      <c r="T154" s="183"/>
      <c r="U154" s="183"/>
      <c r="V154" s="198"/>
      <c r="W154" s="182"/>
      <c r="X154" s="183"/>
      <c r="Y154" s="183"/>
      <c r="Z154" s="183"/>
      <c r="AA154" s="184"/>
      <c r="AB154" s="197"/>
      <c r="AC154" s="183"/>
      <c r="AD154" s="183"/>
      <c r="AE154" s="183"/>
      <c r="AF154" s="192"/>
      <c r="AG154" s="191"/>
      <c r="AH154" s="189"/>
      <c r="AI154" s="189"/>
      <c r="AJ154" s="189"/>
      <c r="AK154" s="190"/>
      <c r="AL154" s="191"/>
      <c r="AM154" s="189"/>
      <c r="AN154" s="189"/>
      <c r="AO154" s="189"/>
      <c r="AP154" s="190"/>
      <c r="AQ154" s="194">
        <v>26</v>
      </c>
      <c r="AR154" s="195"/>
      <c r="AS154" s="185"/>
    </row>
    <row r="155" spans="1:45" ht="12.75" customHeight="1" thickBot="1">
      <c r="A155" s="204" t="s">
        <v>39</v>
      </c>
      <c r="B155" s="313" t="s">
        <v>324</v>
      </c>
      <c r="C155" s="186" t="s">
        <v>135</v>
      </c>
      <c r="D155" s="186" t="s">
        <v>88</v>
      </c>
      <c r="E155" s="186" t="s">
        <v>374</v>
      </c>
      <c r="F155" s="187">
        <f t="shared" si="19"/>
        <v>4</v>
      </c>
      <c r="G155" s="187">
        <f t="shared" si="18"/>
        <v>5</v>
      </c>
      <c r="H155" s="188"/>
      <c r="I155" s="189"/>
      <c r="J155" s="189"/>
      <c r="K155" s="189"/>
      <c r="L155" s="192"/>
      <c r="M155" s="191"/>
      <c r="N155" s="189"/>
      <c r="O155" s="189"/>
      <c r="P155" s="189"/>
      <c r="Q155" s="190"/>
      <c r="R155" s="191">
        <v>2</v>
      </c>
      <c r="S155" s="189">
        <v>0</v>
      </c>
      <c r="T155" s="189">
        <v>2</v>
      </c>
      <c r="U155" s="189" t="s">
        <v>230</v>
      </c>
      <c r="V155" s="192">
        <v>5</v>
      </c>
      <c r="W155" s="191"/>
      <c r="X155" s="189"/>
      <c r="Y155" s="189"/>
      <c r="Z155" s="189"/>
      <c r="AA155" s="192"/>
      <c r="AB155" s="191"/>
      <c r="AC155" s="189"/>
      <c r="AD155" s="189"/>
      <c r="AE155" s="189"/>
      <c r="AF155" s="192"/>
      <c r="AG155" s="191"/>
      <c r="AH155" s="189"/>
      <c r="AI155" s="189"/>
      <c r="AJ155" s="189"/>
      <c r="AK155" s="190"/>
      <c r="AL155" s="191"/>
      <c r="AM155" s="189"/>
      <c r="AN155" s="189"/>
      <c r="AO155" s="189"/>
      <c r="AP155" s="190"/>
      <c r="AQ155" s="353" t="s">
        <v>210</v>
      </c>
      <c r="AR155" s="195"/>
      <c r="AS155" s="185"/>
    </row>
    <row r="156" spans="1:45" ht="12.75" customHeight="1" thickBot="1">
      <c r="A156" s="204">
        <v>30</v>
      </c>
      <c r="B156" s="313" t="s">
        <v>325</v>
      </c>
      <c r="C156" s="186" t="s">
        <v>137</v>
      </c>
      <c r="D156" s="186" t="s">
        <v>65</v>
      </c>
      <c r="E156" s="186" t="s">
        <v>374</v>
      </c>
      <c r="F156" s="187">
        <f t="shared" si="19"/>
        <v>3</v>
      </c>
      <c r="G156" s="187">
        <f t="shared" si="18"/>
        <v>4</v>
      </c>
      <c r="H156" s="188"/>
      <c r="I156" s="189"/>
      <c r="J156" s="189"/>
      <c r="K156" s="189"/>
      <c r="L156" s="192"/>
      <c r="M156" s="191"/>
      <c r="N156" s="189"/>
      <c r="O156" s="189"/>
      <c r="P156" s="189"/>
      <c r="Q156" s="190"/>
      <c r="R156" s="188"/>
      <c r="S156" s="189"/>
      <c r="T156" s="189"/>
      <c r="U156" s="189"/>
      <c r="V156" s="192"/>
      <c r="W156" s="191"/>
      <c r="X156" s="189"/>
      <c r="Y156" s="189"/>
      <c r="Z156" s="189"/>
      <c r="AA156" s="192"/>
      <c r="AB156" s="191">
        <v>2</v>
      </c>
      <c r="AC156" s="189">
        <v>0</v>
      </c>
      <c r="AD156" s="189">
        <v>1</v>
      </c>
      <c r="AE156" s="189" t="s">
        <v>61</v>
      </c>
      <c r="AF156" s="192">
        <v>4</v>
      </c>
      <c r="AG156" s="191"/>
      <c r="AH156" s="189"/>
      <c r="AI156" s="189"/>
      <c r="AJ156" s="189"/>
      <c r="AK156" s="190"/>
      <c r="AL156" s="191"/>
      <c r="AM156" s="189"/>
      <c r="AN156" s="189"/>
      <c r="AO156" s="189"/>
      <c r="AP156" s="190"/>
      <c r="AQ156" s="193">
        <v>28</v>
      </c>
      <c r="AR156" s="195"/>
      <c r="AS156" s="185"/>
    </row>
    <row r="157" spans="1:45" ht="12.75" customHeight="1" thickBot="1">
      <c r="A157" s="278">
        <v>57</v>
      </c>
      <c r="B157" s="313" t="s">
        <v>361</v>
      </c>
      <c r="C157" s="186" t="s">
        <v>159</v>
      </c>
      <c r="D157" s="186" t="s">
        <v>72</v>
      </c>
      <c r="E157" s="186" t="s">
        <v>380</v>
      </c>
      <c r="F157" s="187">
        <f t="shared" si="19"/>
        <v>3</v>
      </c>
      <c r="G157" s="187">
        <f>L157+Q157+V157+AA157+AF157+AK157+AP157</f>
        <v>3</v>
      </c>
      <c r="H157" s="188"/>
      <c r="I157" s="189"/>
      <c r="J157" s="189"/>
      <c r="K157" s="189"/>
      <c r="L157" s="190"/>
      <c r="M157" s="191"/>
      <c r="N157" s="189"/>
      <c r="O157" s="189"/>
      <c r="P157" s="189"/>
      <c r="Q157" s="192"/>
      <c r="R157" s="191"/>
      <c r="S157" s="189"/>
      <c r="T157" s="189"/>
      <c r="U157" s="189"/>
      <c r="V157" s="192"/>
      <c r="W157" s="191">
        <v>2</v>
      </c>
      <c r="X157" s="189">
        <v>0</v>
      </c>
      <c r="Y157" s="189">
        <v>1</v>
      </c>
      <c r="Z157" s="189" t="s">
        <v>230</v>
      </c>
      <c r="AA157" s="190">
        <v>3</v>
      </c>
      <c r="AB157" s="191"/>
      <c r="AC157" s="189"/>
      <c r="AD157" s="189"/>
      <c r="AE157" s="189"/>
      <c r="AF157" s="190"/>
      <c r="AG157" s="188"/>
      <c r="AH157" s="189"/>
      <c r="AI157" s="189"/>
      <c r="AJ157" s="189"/>
      <c r="AK157" s="190"/>
      <c r="AL157" s="188"/>
      <c r="AM157" s="189"/>
      <c r="AN157" s="189"/>
      <c r="AO157" s="189"/>
      <c r="AP157" s="190"/>
      <c r="AQ157" s="194">
        <v>36</v>
      </c>
      <c r="AR157" s="195"/>
      <c r="AS157" s="185"/>
    </row>
    <row r="158" spans="1:45" ht="12.75" customHeight="1" thickBot="1">
      <c r="A158" s="204">
        <v>66</v>
      </c>
      <c r="B158" s="365" t="s">
        <v>363</v>
      </c>
      <c r="C158" s="186" t="s">
        <v>153</v>
      </c>
      <c r="D158" s="186" t="s">
        <v>54</v>
      </c>
      <c r="E158" s="186"/>
      <c r="F158" s="187">
        <v>2</v>
      </c>
      <c r="G158" s="187">
        <v>3</v>
      </c>
      <c r="H158" s="188"/>
      <c r="I158" s="189"/>
      <c r="J158" s="189"/>
      <c r="K158" s="189"/>
      <c r="L158" s="192"/>
      <c r="M158" s="191"/>
      <c r="N158" s="189"/>
      <c r="O158" s="189"/>
      <c r="P158" s="189"/>
      <c r="Q158" s="190"/>
      <c r="R158" s="188"/>
      <c r="S158" s="189"/>
      <c r="T158" s="189"/>
      <c r="U158" s="189"/>
      <c r="V158" s="192"/>
      <c r="W158" s="191"/>
      <c r="X158" s="189"/>
      <c r="Y158" s="189"/>
      <c r="Z158" s="189"/>
      <c r="AA158" s="192"/>
      <c r="AB158" s="191"/>
      <c r="AC158" s="189"/>
      <c r="AD158" s="189"/>
      <c r="AE158" s="189"/>
      <c r="AF158" s="192"/>
      <c r="AG158" s="191">
        <v>0</v>
      </c>
      <c r="AH158" s="189">
        <v>2</v>
      </c>
      <c r="AI158" s="189">
        <v>0</v>
      </c>
      <c r="AJ158" s="189" t="s">
        <v>230</v>
      </c>
      <c r="AK158" s="190">
        <v>3</v>
      </c>
      <c r="AL158" s="191"/>
      <c r="AM158" s="189"/>
      <c r="AN158" s="189"/>
      <c r="AO158" s="189"/>
      <c r="AP158" s="190"/>
      <c r="AQ158" s="193"/>
      <c r="AR158" s="195"/>
      <c r="AS158" s="185"/>
    </row>
    <row r="159" spans="1:45" ht="12.75" customHeight="1">
      <c r="A159" s="86"/>
      <c r="B159" s="86"/>
      <c r="C159" s="235" t="s">
        <v>102</v>
      </c>
      <c r="D159" s="235" t="s">
        <v>200</v>
      </c>
      <c r="E159" s="235"/>
      <c r="F159" s="235"/>
      <c r="G159" s="238"/>
      <c r="H159" s="223">
        <f>SUM(H144:H158)</f>
        <v>9</v>
      </c>
      <c r="I159" s="175">
        <f>SUM(I144:I158)</f>
        <v>2</v>
      </c>
      <c r="J159" s="175">
        <f>SUM(J144:J158)</f>
        <v>2</v>
      </c>
      <c r="K159" s="175"/>
      <c r="L159" s="177"/>
      <c r="M159" s="229">
        <f>SUM(M144:M158)</f>
        <v>8</v>
      </c>
      <c r="N159" s="175">
        <f>SUM(N144:N158)</f>
        <v>2</v>
      </c>
      <c r="O159" s="175">
        <f>SUM(O144:O158)</f>
        <v>2</v>
      </c>
      <c r="P159" s="175"/>
      <c r="Q159" s="233"/>
      <c r="R159" s="223">
        <f>SUM(R144:R158)</f>
        <v>2</v>
      </c>
      <c r="S159" s="175">
        <f>SUM(S144:S158)</f>
        <v>0</v>
      </c>
      <c r="T159" s="175">
        <f>SUM(T144:T158)</f>
        <v>2</v>
      </c>
      <c r="U159" s="175"/>
      <c r="V159" s="177"/>
      <c r="W159" s="223">
        <f>SUM(W144:W158)</f>
        <v>5</v>
      </c>
      <c r="X159" s="175">
        <f>SUM(X144:X158)</f>
        <v>1</v>
      </c>
      <c r="Y159" s="175">
        <f>SUM(Y144:Y158)</f>
        <v>4</v>
      </c>
      <c r="Z159" s="175"/>
      <c r="AA159" s="177"/>
      <c r="AB159" s="229">
        <f>SUM(AB144:AB158)</f>
        <v>2</v>
      </c>
      <c r="AC159" s="175">
        <f>SUM(AC144:AC158)</f>
        <v>0</v>
      </c>
      <c r="AD159" s="175">
        <f>SUM(AD144:AD158)</f>
        <v>1</v>
      </c>
      <c r="AE159" s="175"/>
      <c r="AF159" s="233"/>
      <c r="AG159" s="223">
        <f>SUM(AG144:AG158)</f>
        <v>0</v>
      </c>
      <c r="AH159" s="175">
        <f>SUM(AH144:AH158)</f>
        <v>2</v>
      </c>
      <c r="AI159" s="175">
        <f>SUM(AI144:AI158)</f>
        <v>0</v>
      </c>
      <c r="AJ159" s="175"/>
      <c r="AK159" s="177"/>
      <c r="AL159" s="223">
        <f>SUM(AL144:AL158)</f>
        <v>0</v>
      </c>
      <c r="AM159" s="175">
        <f>SUM(AM144:AM158)</f>
        <v>0</v>
      </c>
      <c r="AN159" s="175">
        <f>SUM(AN144:AN158)</f>
        <v>0</v>
      </c>
      <c r="AO159" s="175"/>
      <c r="AP159" s="177"/>
      <c r="AQ159" s="10"/>
      <c r="AR159" s="10"/>
      <c r="AS159" s="10"/>
    </row>
    <row r="160" spans="1:45" ht="12.75" customHeight="1">
      <c r="A160" s="86"/>
      <c r="B160" s="86"/>
      <c r="C160" s="236"/>
      <c r="D160" s="236" t="s">
        <v>201</v>
      </c>
      <c r="E160" s="236"/>
      <c r="F160" s="236"/>
      <c r="G160" s="239"/>
      <c r="H160" s="224">
        <f>H159+I159+J159</f>
        <v>13</v>
      </c>
      <c r="I160" s="138"/>
      <c r="J160" s="138"/>
      <c r="K160" s="138"/>
      <c r="L160" s="225"/>
      <c r="M160" s="224">
        <f>M159+N159+O159</f>
        <v>12</v>
      </c>
      <c r="N160" s="138"/>
      <c r="O160" s="138"/>
      <c r="P160" s="138"/>
      <c r="Q160" s="222"/>
      <c r="R160" s="224">
        <f>R159+S159+T159</f>
        <v>4</v>
      </c>
      <c r="S160" s="138"/>
      <c r="T160" s="138"/>
      <c r="U160" s="138"/>
      <c r="V160" s="225"/>
      <c r="W160" s="224">
        <f>W159+X159+Y159</f>
        <v>10</v>
      </c>
      <c r="X160" s="138"/>
      <c r="Y160" s="138"/>
      <c r="Z160" s="138"/>
      <c r="AA160" s="225"/>
      <c r="AB160" s="230">
        <f>AB159+AC159+AD159</f>
        <v>3</v>
      </c>
      <c r="AC160" s="138"/>
      <c r="AD160" s="138"/>
      <c r="AE160" s="138"/>
      <c r="AF160" s="222"/>
      <c r="AG160" s="224">
        <f>AG159+AH159+AI159</f>
        <v>2</v>
      </c>
      <c r="AH160" s="138"/>
      <c r="AI160" s="138"/>
      <c r="AJ160" s="138"/>
      <c r="AK160" s="225"/>
      <c r="AL160" s="224">
        <f>AL159+AM159+AN159</f>
        <v>0</v>
      </c>
      <c r="AM160" s="138"/>
      <c r="AN160" s="138"/>
      <c r="AO160" s="138"/>
      <c r="AP160" s="225"/>
      <c r="AQ160" s="10"/>
      <c r="AR160" s="10"/>
      <c r="AS160" s="10"/>
    </row>
    <row r="161" spans="1:45" ht="12.75" customHeight="1">
      <c r="A161" s="86"/>
      <c r="B161" s="86"/>
      <c r="C161" s="236"/>
      <c r="D161" s="236" t="s">
        <v>202</v>
      </c>
      <c r="E161" s="236"/>
      <c r="F161" s="236"/>
      <c r="G161" s="239"/>
      <c r="H161" s="224">
        <f>H160*14</f>
        <v>182</v>
      </c>
      <c r="I161" s="138"/>
      <c r="J161" s="138"/>
      <c r="K161" s="138"/>
      <c r="L161" s="225"/>
      <c r="M161" s="230">
        <f>M160*14</f>
        <v>168</v>
      </c>
      <c r="N161" s="138"/>
      <c r="O161" s="138"/>
      <c r="P161" s="138"/>
      <c r="Q161" s="222"/>
      <c r="R161" s="224">
        <f>R160*14</f>
        <v>56</v>
      </c>
      <c r="S161" s="138"/>
      <c r="T161" s="138"/>
      <c r="U161" s="138"/>
      <c r="V161" s="225"/>
      <c r="W161" s="224">
        <f>W160*14</f>
        <v>140</v>
      </c>
      <c r="X161" s="138"/>
      <c r="Y161" s="138"/>
      <c r="Z161" s="138"/>
      <c r="AA161" s="225"/>
      <c r="AB161" s="230">
        <f>AB160*14</f>
        <v>42</v>
      </c>
      <c r="AC161" s="138"/>
      <c r="AD161" s="138"/>
      <c r="AE161" s="138"/>
      <c r="AF161" s="222"/>
      <c r="AG161" s="224">
        <f>AG160*14</f>
        <v>28</v>
      </c>
      <c r="AH161" s="138"/>
      <c r="AI161" s="138"/>
      <c r="AJ161" s="138"/>
      <c r="AK161" s="225"/>
      <c r="AL161" s="224">
        <f>AL160*14</f>
        <v>0</v>
      </c>
      <c r="AM161" s="138"/>
      <c r="AN161" s="138"/>
      <c r="AO161" s="138"/>
      <c r="AP161" s="225"/>
      <c r="AQ161" s="13"/>
      <c r="AR161" s="13"/>
      <c r="AS161" s="13"/>
    </row>
    <row r="162" spans="1:45" ht="12.75" customHeight="1">
      <c r="A162" s="86"/>
      <c r="B162" s="86"/>
      <c r="C162" s="236"/>
      <c r="D162" s="236"/>
      <c r="E162" s="236"/>
      <c r="F162" s="236"/>
      <c r="G162" s="239"/>
      <c r="H162" s="224"/>
      <c r="I162" s="138"/>
      <c r="J162" s="138"/>
      <c r="K162" s="138"/>
      <c r="L162" s="225"/>
      <c r="M162" s="230"/>
      <c r="N162" s="138"/>
      <c r="O162" s="138"/>
      <c r="P162" s="138"/>
      <c r="Q162" s="222"/>
      <c r="R162" s="224"/>
      <c r="S162" s="138"/>
      <c r="T162" s="138"/>
      <c r="U162" s="138"/>
      <c r="V162" s="225"/>
      <c r="W162" s="224"/>
      <c r="X162" s="138"/>
      <c r="Y162" s="138"/>
      <c r="Z162" s="138"/>
      <c r="AA162" s="225"/>
      <c r="AB162" s="230"/>
      <c r="AC162" s="138"/>
      <c r="AD162" s="138"/>
      <c r="AE162" s="138"/>
      <c r="AF162" s="222"/>
      <c r="AG162" s="224"/>
      <c r="AH162" s="138"/>
      <c r="AI162" s="138"/>
      <c r="AJ162" s="138"/>
      <c r="AK162" s="225"/>
      <c r="AL162" s="224"/>
      <c r="AM162" s="138"/>
      <c r="AN162" s="138"/>
      <c r="AO162" s="138"/>
      <c r="AP162" s="225"/>
      <c r="AQ162" s="13"/>
      <c r="AR162" s="13"/>
      <c r="AS162" s="13"/>
    </row>
    <row r="163" spans="1:45" ht="12.75" customHeight="1" thickBot="1">
      <c r="A163" s="86"/>
      <c r="B163" s="86"/>
      <c r="C163" s="237" t="s">
        <v>206</v>
      </c>
      <c r="D163" s="237"/>
      <c r="E163" s="237"/>
      <c r="F163" s="237"/>
      <c r="G163" s="240"/>
      <c r="H163" s="241">
        <f>INT(H160/H117*100)</f>
        <v>56</v>
      </c>
      <c r="I163" s="227"/>
      <c r="J163" s="227"/>
      <c r="K163" s="227"/>
      <c r="L163" s="228"/>
      <c r="M163" s="232">
        <f>INT(M160/M117*100)</f>
        <v>54</v>
      </c>
      <c r="N163" s="227"/>
      <c r="O163" s="227"/>
      <c r="P163" s="227"/>
      <c r="Q163" s="242"/>
      <c r="R163" s="241">
        <f>INT(R160/R117*100)</f>
        <v>15</v>
      </c>
      <c r="S163" s="227"/>
      <c r="T163" s="227"/>
      <c r="U163" s="227"/>
      <c r="V163" s="228"/>
      <c r="W163" s="241">
        <f>INT(W160/W117*100)</f>
        <v>37</v>
      </c>
      <c r="X163" s="227"/>
      <c r="Y163" s="227"/>
      <c r="Z163" s="227"/>
      <c r="AA163" s="228"/>
      <c r="AB163" s="232">
        <f>INT(AB160/AB117*100)</f>
        <v>13</v>
      </c>
      <c r="AC163" s="227"/>
      <c r="AD163" s="227"/>
      <c r="AE163" s="227"/>
      <c r="AF163" s="242"/>
      <c r="AG163" s="241">
        <f>INT(AG160/AG117*100)</f>
        <v>8</v>
      </c>
      <c r="AH163" s="227"/>
      <c r="AI163" s="227"/>
      <c r="AJ163" s="227"/>
      <c r="AK163" s="228"/>
      <c r="AL163" s="241">
        <f>INT(AL160/AL117*100)</f>
        <v>0</v>
      </c>
      <c r="AM163" s="227"/>
      <c r="AN163" s="227"/>
      <c r="AO163" s="227"/>
      <c r="AP163" s="228"/>
      <c r="AQ163" s="13"/>
      <c r="AR163" s="13"/>
      <c r="AS163" s="13"/>
    </row>
    <row r="164" spans="1:45" ht="12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0"/>
      <c r="AR164" s="10"/>
      <c r="AS164" s="10"/>
    </row>
    <row r="165" spans="1:45" ht="12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0"/>
      <c r="AR165" s="10"/>
      <c r="AS165" s="10"/>
    </row>
    <row r="166" spans="1:45" ht="12.75" customHeight="1" thickBot="1">
      <c r="A166" s="13"/>
      <c r="B166" s="13"/>
      <c r="C166" s="13" t="s">
        <v>232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0"/>
      <c r="AR166" s="10"/>
      <c r="AS166" s="10"/>
    </row>
    <row r="167" spans="1:45" ht="12.75" customHeight="1">
      <c r="A167" s="13"/>
      <c r="B167" s="13"/>
      <c r="C167" s="223" t="s">
        <v>207</v>
      </c>
      <c r="D167" s="233" t="s">
        <v>201</v>
      </c>
      <c r="E167" s="238"/>
      <c r="F167" s="235"/>
      <c r="G167" s="235"/>
      <c r="H167" s="229">
        <v>8</v>
      </c>
      <c r="I167" s="175"/>
      <c r="J167" s="175"/>
      <c r="K167" s="175"/>
      <c r="L167" s="233"/>
      <c r="M167" s="223">
        <v>8</v>
      </c>
      <c r="N167" s="175"/>
      <c r="O167" s="175"/>
      <c r="P167" s="175"/>
      <c r="Q167" s="177"/>
      <c r="R167" s="229">
        <v>8</v>
      </c>
      <c r="S167" s="175"/>
      <c r="T167" s="175"/>
      <c r="U167" s="175"/>
      <c r="V167" s="177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0"/>
      <c r="AR167" s="10"/>
      <c r="AS167" s="10"/>
    </row>
    <row r="168" spans="1:45" ht="12.75" customHeight="1" thickBot="1">
      <c r="A168" s="13"/>
      <c r="B168" s="13"/>
      <c r="C168" s="226"/>
      <c r="D168" s="234" t="s">
        <v>202</v>
      </c>
      <c r="E168" s="240"/>
      <c r="F168" s="237"/>
      <c r="G168" s="237"/>
      <c r="H168" s="231">
        <f>H167*14</f>
        <v>112</v>
      </c>
      <c r="I168" s="180"/>
      <c r="J168" s="180"/>
      <c r="K168" s="180"/>
      <c r="L168" s="234"/>
      <c r="M168" s="226">
        <f>M167*14</f>
        <v>112</v>
      </c>
      <c r="N168" s="180"/>
      <c r="O168" s="180"/>
      <c r="P168" s="180"/>
      <c r="Q168" s="181"/>
      <c r="R168" s="231">
        <f>R167*14</f>
        <v>112</v>
      </c>
      <c r="S168" s="180"/>
      <c r="T168" s="180"/>
      <c r="U168" s="180"/>
      <c r="V168" s="181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</row>
    <row r="169" spans="1:45" ht="12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</row>
    <row r="170" spans="1:45" ht="12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</row>
    <row r="171" spans="1:45" ht="12.75" customHeight="1" thickBot="1">
      <c r="A171" s="13"/>
      <c r="B171" s="13"/>
      <c r="C171" s="13" t="s">
        <v>208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</row>
    <row r="172" spans="1:45" ht="12.75" customHeight="1">
      <c r="A172" s="13"/>
      <c r="B172" s="13"/>
      <c r="C172" s="223"/>
      <c r="D172" s="233" t="s">
        <v>201</v>
      </c>
      <c r="E172" s="238"/>
      <c r="F172" s="235"/>
      <c r="G172" s="235"/>
      <c r="H172" s="229">
        <f>H160+H167</f>
        <v>21</v>
      </c>
      <c r="I172" s="175"/>
      <c r="J172" s="175"/>
      <c r="K172" s="175"/>
      <c r="L172" s="233"/>
      <c r="M172" s="223">
        <f>M160+M167</f>
        <v>20</v>
      </c>
      <c r="N172" s="175"/>
      <c r="O172" s="175"/>
      <c r="P172" s="175"/>
      <c r="Q172" s="177"/>
      <c r="R172" s="229">
        <f>R160+R167</f>
        <v>12</v>
      </c>
      <c r="S172" s="175"/>
      <c r="T172" s="175"/>
      <c r="U172" s="175"/>
      <c r="V172" s="233"/>
      <c r="W172" s="223"/>
      <c r="X172" s="175"/>
      <c r="Y172" s="175"/>
      <c r="Z172" s="175"/>
      <c r="AA172" s="177"/>
      <c r="AB172" s="229">
        <f>W160+AB167</f>
        <v>10</v>
      </c>
      <c r="AC172" s="175"/>
      <c r="AD172" s="175"/>
      <c r="AE172" s="175"/>
      <c r="AF172" s="233"/>
      <c r="AG172" s="223">
        <f>AB160+AG167</f>
        <v>3</v>
      </c>
      <c r="AH172" s="175"/>
      <c r="AI172" s="175"/>
      <c r="AJ172" s="175"/>
      <c r="AK172" s="177"/>
      <c r="AL172" s="229">
        <f>AG160+AL167</f>
        <v>2</v>
      </c>
      <c r="AM172" s="175"/>
      <c r="AN172" s="175"/>
      <c r="AO172" s="175"/>
      <c r="AP172" s="233"/>
      <c r="AQ172" s="13"/>
      <c r="AR172" s="13"/>
      <c r="AS172" s="13"/>
    </row>
    <row r="173" spans="1:45" ht="12.75" customHeight="1">
      <c r="A173" s="13"/>
      <c r="B173" s="13"/>
      <c r="C173" s="224"/>
      <c r="D173" s="222"/>
      <c r="E173" s="239"/>
      <c r="F173" s="236"/>
      <c r="G173" s="236"/>
      <c r="H173" s="230"/>
      <c r="I173" s="138"/>
      <c r="J173" s="138"/>
      <c r="K173" s="138"/>
      <c r="L173" s="222"/>
      <c r="M173" s="224"/>
      <c r="N173" s="138"/>
      <c r="O173" s="138"/>
      <c r="P173" s="138"/>
      <c r="Q173" s="225"/>
      <c r="R173" s="230"/>
      <c r="S173" s="138"/>
      <c r="T173" s="138"/>
      <c r="U173" s="138"/>
      <c r="V173" s="222"/>
      <c r="W173" s="224"/>
      <c r="X173" s="138"/>
      <c r="Y173" s="138"/>
      <c r="Z173" s="138"/>
      <c r="AA173" s="225"/>
      <c r="AB173" s="230"/>
      <c r="AC173" s="138"/>
      <c r="AD173" s="138"/>
      <c r="AE173" s="138"/>
      <c r="AF173" s="222"/>
      <c r="AG173" s="224"/>
      <c r="AH173" s="138"/>
      <c r="AI173" s="138"/>
      <c r="AJ173" s="138"/>
      <c r="AK173" s="225"/>
      <c r="AL173" s="230"/>
      <c r="AM173" s="138"/>
      <c r="AN173" s="138"/>
      <c r="AO173" s="138"/>
      <c r="AP173" s="222"/>
      <c r="AQ173" s="13"/>
      <c r="AR173" s="13"/>
      <c r="AS173" s="13"/>
    </row>
    <row r="174" spans="1:45" ht="12.75" customHeight="1" thickBot="1">
      <c r="A174" s="13"/>
      <c r="B174" s="13"/>
      <c r="C174" s="226" t="s">
        <v>209</v>
      </c>
      <c r="D174" s="234"/>
      <c r="E174" s="240"/>
      <c r="F174" s="237"/>
      <c r="G174" s="237"/>
      <c r="H174" s="231">
        <f>INT(100*H172/H116)</f>
        <v>67</v>
      </c>
      <c r="I174" s="180"/>
      <c r="J174" s="180"/>
      <c r="K174" s="180"/>
      <c r="L174" s="234"/>
      <c r="M174" s="226">
        <f>INT(100*M172/M116)</f>
        <v>54</v>
      </c>
      <c r="N174" s="180"/>
      <c r="O174" s="180"/>
      <c r="P174" s="180"/>
      <c r="Q174" s="181"/>
      <c r="R174" s="231">
        <f>INT(100*R172/R116)</f>
        <v>35</v>
      </c>
      <c r="S174" s="180"/>
      <c r="T174" s="180"/>
      <c r="U174" s="180"/>
      <c r="V174" s="234"/>
      <c r="W174" s="226"/>
      <c r="X174" s="180"/>
      <c r="Y174" s="180"/>
      <c r="Z174" s="180"/>
      <c r="AA174" s="181"/>
      <c r="AB174" s="231">
        <f>INT(100*AB172/W116)</f>
        <v>41</v>
      </c>
      <c r="AC174" s="180"/>
      <c r="AD174" s="180"/>
      <c r="AE174" s="180"/>
      <c r="AF174" s="234"/>
      <c r="AG174" s="226">
        <f>INT(100*AG172/AB116)</f>
        <v>11</v>
      </c>
      <c r="AH174" s="180"/>
      <c r="AI174" s="180"/>
      <c r="AJ174" s="180"/>
      <c r="AK174" s="181"/>
      <c r="AL174" s="231">
        <f>INT(100*AL172/AG116)</f>
        <v>8</v>
      </c>
      <c r="AM174" s="180"/>
      <c r="AN174" s="180"/>
      <c r="AO174" s="180"/>
      <c r="AP174" s="234"/>
      <c r="AQ174" s="13"/>
      <c r="AR174" s="13"/>
      <c r="AS174" s="13"/>
    </row>
    <row r="175" spans="1:45" ht="12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</row>
    <row r="176" spans="1:45" ht="12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</row>
    <row r="177" spans="1:45" ht="12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</row>
    <row r="178" spans="1:45" ht="12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</row>
    <row r="179" spans="1:45" ht="12.75" customHeight="1">
      <c r="A179" s="13"/>
      <c r="B179" s="13" t="s">
        <v>286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3"/>
      <c r="AP179" s="13"/>
      <c r="AQ179" s="13"/>
      <c r="AR179" s="13"/>
      <c r="AS179" s="13"/>
    </row>
    <row r="180" spans="1:45" ht="12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 t="s">
        <v>233</v>
      </c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</row>
    <row r="181" spans="1:45" ht="12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 t="s">
        <v>227</v>
      </c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</row>
    <row r="182" spans="1:45" ht="12.75" customHeight="1" thickBo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</row>
    <row r="183" spans="1:45" ht="12.75" customHeight="1" thickBot="1" thickTop="1">
      <c r="A183" s="53"/>
      <c r="B183" s="401"/>
      <c r="C183" s="402"/>
      <c r="D183" s="403" t="s">
        <v>311</v>
      </c>
      <c r="E183" s="403"/>
      <c r="F183" s="373"/>
      <c r="G183" s="373"/>
      <c r="H183" s="373"/>
      <c r="I183" s="373"/>
      <c r="J183" s="373"/>
      <c r="K183" s="373"/>
      <c r="L183" s="374" t="s">
        <v>314</v>
      </c>
      <c r="M183" s="314"/>
      <c r="N183" s="314"/>
      <c r="O183" s="314"/>
      <c r="P183" s="314"/>
      <c r="Q183" s="314"/>
      <c r="R183" s="314"/>
      <c r="S183" s="314"/>
      <c r="T183" s="314"/>
      <c r="U183" s="314"/>
      <c r="V183" s="314"/>
      <c r="W183" s="314"/>
      <c r="X183" s="314"/>
      <c r="Y183" s="314"/>
      <c r="Z183" s="314"/>
      <c r="AA183" s="314"/>
      <c r="AB183" s="314"/>
      <c r="AC183" s="314"/>
      <c r="AD183" s="314"/>
      <c r="AE183" s="314"/>
      <c r="AF183" s="314"/>
      <c r="AG183" s="314"/>
      <c r="AH183" s="314"/>
      <c r="AI183" s="314"/>
      <c r="AJ183" s="314"/>
      <c r="AK183" s="314"/>
      <c r="AL183" s="314"/>
      <c r="AM183" s="314"/>
      <c r="AN183" s="314"/>
      <c r="AO183" s="314"/>
      <c r="AP183" s="13"/>
      <c r="AQ183" s="167"/>
      <c r="AR183" s="1" t="s">
        <v>6</v>
      </c>
      <c r="AS183" s="329"/>
    </row>
    <row r="184" spans="1:45" ht="12.75" customHeight="1" thickBot="1" thickTop="1">
      <c r="A184" s="53"/>
      <c r="B184" s="375"/>
      <c r="C184" s="376"/>
      <c r="D184" s="377" t="s">
        <v>305</v>
      </c>
      <c r="E184" s="426"/>
      <c r="F184" s="3"/>
      <c r="G184" s="378"/>
      <c r="H184" s="330"/>
      <c r="I184" s="331"/>
      <c r="J184" s="331"/>
      <c r="K184" s="331"/>
      <c r="L184" s="331"/>
      <c r="M184" s="314"/>
      <c r="N184" s="314"/>
      <c r="O184" s="314"/>
      <c r="P184" s="314"/>
      <c r="Q184" s="314"/>
      <c r="R184" s="314"/>
      <c r="S184" s="314"/>
      <c r="T184" s="314"/>
      <c r="U184" s="314"/>
      <c r="V184" s="314"/>
      <c r="W184" s="314"/>
      <c r="X184" s="314"/>
      <c r="Y184" s="314"/>
      <c r="Z184" s="314"/>
      <c r="AA184" s="314"/>
      <c r="AB184" s="314"/>
      <c r="AC184" s="314"/>
      <c r="AD184" s="314"/>
      <c r="AE184" s="314"/>
      <c r="AF184" s="314"/>
      <c r="AG184" s="314"/>
      <c r="AH184" s="314"/>
      <c r="AI184" s="314"/>
      <c r="AJ184" s="314"/>
      <c r="AK184" s="314"/>
      <c r="AL184" s="314"/>
      <c r="AM184" s="314"/>
      <c r="AN184" s="314"/>
      <c r="AO184" s="314"/>
      <c r="AP184" s="314"/>
      <c r="AQ184" s="576" t="s">
        <v>180</v>
      </c>
      <c r="AR184" s="577"/>
      <c r="AS184" s="578"/>
    </row>
    <row r="185" spans="1:45" ht="13.5" thickBot="1">
      <c r="A185" s="53">
        <v>51</v>
      </c>
      <c r="B185" s="379" t="s">
        <v>358</v>
      </c>
      <c r="C185" s="380" t="s">
        <v>242</v>
      </c>
      <c r="D185" s="381" t="s">
        <v>245</v>
      </c>
      <c r="E185" s="427"/>
      <c r="F185" s="397">
        <f>SUM(H185:AP185)-G185</f>
        <v>3</v>
      </c>
      <c r="G185" s="386">
        <f>L185+Q185+V185+AA185+AF185+AK185+AP185</f>
        <v>4</v>
      </c>
      <c r="H185" s="434">
        <v>3</v>
      </c>
      <c r="I185" s="435">
        <v>0</v>
      </c>
      <c r="J185" s="435">
        <v>0</v>
      </c>
      <c r="K185" s="435" t="s">
        <v>230</v>
      </c>
      <c r="L185" s="436">
        <v>4</v>
      </c>
      <c r="M185" s="455"/>
      <c r="N185" s="456"/>
      <c r="O185" s="456"/>
      <c r="P185" s="457"/>
      <c r="Q185" s="456"/>
      <c r="R185" s="456"/>
      <c r="S185" s="456"/>
      <c r="T185" s="456"/>
      <c r="U185" s="456"/>
      <c r="V185" s="456"/>
      <c r="W185" s="456"/>
      <c r="X185" s="456"/>
      <c r="Y185" s="456"/>
      <c r="Z185" s="456"/>
      <c r="AA185" s="456"/>
      <c r="AB185" s="456"/>
      <c r="AC185" s="456"/>
      <c r="AD185" s="456"/>
      <c r="AE185" s="456"/>
      <c r="AF185" s="456"/>
      <c r="AG185" s="456"/>
      <c r="AH185" s="456"/>
      <c r="AI185" s="456"/>
      <c r="AJ185" s="456"/>
      <c r="AK185" s="456"/>
      <c r="AL185" s="456"/>
      <c r="AM185" s="456"/>
      <c r="AN185" s="456"/>
      <c r="AO185" s="456"/>
      <c r="AP185" s="438"/>
      <c r="AQ185" s="434"/>
      <c r="AR185" s="435"/>
      <c r="AS185" s="437"/>
    </row>
    <row r="186" spans="1:45" ht="13.5" thickBot="1">
      <c r="A186" s="53">
        <v>52</v>
      </c>
      <c r="B186" s="384" t="s">
        <v>359</v>
      </c>
      <c r="C186" s="380" t="s">
        <v>243</v>
      </c>
      <c r="D186" s="385" t="s">
        <v>246</v>
      </c>
      <c r="E186" s="428"/>
      <c r="F186" s="397">
        <f>SUM(H186:AP186)-G186</f>
        <v>2</v>
      </c>
      <c r="G186" s="386">
        <f>L186+Q186+V186+AA186+AF186+AK186+AP186</f>
        <v>3</v>
      </c>
      <c r="H186" s="434">
        <v>2</v>
      </c>
      <c r="I186" s="435">
        <v>0</v>
      </c>
      <c r="J186" s="435">
        <v>0</v>
      </c>
      <c r="K186" s="435" t="s">
        <v>230</v>
      </c>
      <c r="L186" s="437">
        <v>3</v>
      </c>
      <c r="M186" s="455"/>
      <c r="N186" s="456"/>
      <c r="O186" s="456"/>
      <c r="P186" s="457"/>
      <c r="Q186" s="456"/>
      <c r="R186" s="456"/>
      <c r="S186" s="456"/>
      <c r="T186" s="456"/>
      <c r="U186" s="456"/>
      <c r="V186" s="456"/>
      <c r="W186" s="456"/>
      <c r="X186" s="456"/>
      <c r="Y186" s="456"/>
      <c r="Z186" s="456"/>
      <c r="AA186" s="456"/>
      <c r="AB186" s="456"/>
      <c r="AC186" s="456"/>
      <c r="AD186" s="456"/>
      <c r="AE186" s="456"/>
      <c r="AF186" s="456"/>
      <c r="AG186" s="239"/>
      <c r="AH186" s="239"/>
      <c r="AI186" s="239"/>
      <c r="AJ186" s="239"/>
      <c r="AK186" s="456"/>
      <c r="AL186" s="456"/>
      <c r="AM186" s="456"/>
      <c r="AN186" s="456"/>
      <c r="AO186" s="456"/>
      <c r="AP186" s="438"/>
      <c r="AQ186" s="434"/>
      <c r="AR186" s="435"/>
      <c r="AS186" s="437"/>
    </row>
    <row r="187" spans="1:45" ht="13.5" thickBot="1">
      <c r="A187" s="332">
        <v>53</v>
      </c>
      <c r="B187" s="384" t="s">
        <v>360</v>
      </c>
      <c r="C187" s="380" t="s">
        <v>244</v>
      </c>
      <c r="D187" s="385" t="s">
        <v>247</v>
      </c>
      <c r="E187" s="428"/>
      <c r="F187" s="397">
        <f>SUM(H187:AP187)-G187</f>
        <v>2</v>
      </c>
      <c r="G187" s="386">
        <f>L187+Q187+V187+AA187+AF187+AK187+AP187</f>
        <v>3</v>
      </c>
      <c r="H187" s="439">
        <v>2</v>
      </c>
      <c r="I187" s="440">
        <v>0</v>
      </c>
      <c r="J187" s="440">
        <v>0</v>
      </c>
      <c r="K187" s="441" t="s">
        <v>230</v>
      </c>
      <c r="L187" s="442">
        <v>3</v>
      </c>
      <c r="M187" s="455"/>
      <c r="N187" s="456"/>
      <c r="O187" s="456"/>
      <c r="P187" s="457"/>
      <c r="Q187" s="456"/>
      <c r="R187" s="456"/>
      <c r="S187" s="440"/>
      <c r="T187" s="440"/>
      <c r="U187" s="440"/>
      <c r="V187" s="440"/>
      <c r="W187" s="440"/>
      <c r="X187" s="440"/>
      <c r="Y187" s="440"/>
      <c r="Z187" s="458"/>
      <c r="AA187" s="440"/>
      <c r="AB187" s="440"/>
      <c r="AC187" s="440"/>
      <c r="AD187" s="440"/>
      <c r="AE187" s="458"/>
      <c r="AF187" s="440"/>
      <c r="AG187" s="456"/>
      <c r="AH187" s="456"/>
      <c r="AI187" s="456"/>
      <c r="AJ187" s="456"/>
      <c r="AK187" s="456"/>
      <c r="AL187" s="440"/>
      <c r="AM187" s="440"/>
      <c r="AN187" s="440"/>
      <c r="AO187" s="458"/>
      <c r="AP187" s="442"/>
      <c r="AQ187" s="434"/>
      <c r="AR187" s="435"/>
      <c r="AS187" s="437"/>
    </row>
    <row r="188" spans="1:45" ht="13.5" thickBot="1">
      <c r="A188" s="332"/>
      <c r="B188" s="421" t="s">
        <v>382</v>
      </c>
      <c r="C188" s="416"/>
      <c r="D188" s="417" t="s">
        <v>384</v>
      </c>
      <c r="E188" s="429" t="s">
        <v>379</v>
      </c>
      <c r="F188" s="452" t="s">
        <v>370</v>
      </c>
      <c r="G188" s="453" t="s">
        <v>373</v>
      </c>
      <c r="H188" s="447" t="s">
        <v>369</v>
      </c>
      <c r="I188" s="448" t="s">
        <v>369</v>
      </c>
      <c r="J188" s="448" t="s">
        <v>370</v>
      </c>
      <c r="K188" s="449" t="s">
        <v>372</v>
      </c>
      <c r="L188" s="454" t="s">
        <v>373</v>
      </c>
      <c r="M188" s="455"/>
      <c r="N188" s="456"/>
      <c r="O188" s="456"/>
      <c r="P188" s="457"/>
      <c r="Q188" s="456"/>
      <c r="R188" s="456"/>
      <c r="S188" s="440"/>
      <c r="T188" s="440"/>
      <c r="U188" s="440"/>
      <c r="V188" s="440"/>
      <c r="W188" s="440"/>
      <c r="X188" s="440"/>
      <c r="Y188" s="440"/>
      <c r="Z188" s="458"/>
      <c r="AA188" s="440"/>
      <c r="AB188" s="450"/>
      <c r="AC188" s="450"/>
      <c r="AD188" s="450"/>
      <c r="AE188" s="459"/>
      <c r="AF188" s="450"/>
      <c r="AG188" s="456"/>
      <c r="AH188" s="456"/>
      <c r="AI188" s="456"/>
      <c r="AJ188" s="456"/>
      <c r="AK188" s="456"/>
      <c r="AL188" s="440"/>
      <c r="AM188" s="440"/>
      <c r="AN188" s="440"/>
      <c r="AO188" s="458"/>
      <c r="AP188" s="442"/>
      <c r="AQ188" s="434"/>
      <c r="AR188" s="435"/>
      <c r="AS188" s="437"/>
    </row>
    <row r="189" spans="1:45" ht="13.5" thickBot="1">
      <c r="A189" s="332" t="s">
        <v>391</v>
      </c>
      <c r="B189" s="404" t="s">
        <v>394</v>
      </c>
      <c r="C189" s="380" t="s">
        <v>392</v>
      </c>
      <c r="D189" s="460" t="s">
        <v>412</v>
      </c>
      <c r="E189" s="429"/>
      <c r="F189" s="387" t="s">
        <v>411</v>
      </c>
      <c r="G189" s="388" t="s">
        <v>370</v>
      </c>
      <c r="H189" s="389" t="s">
        <v>461</v>
      </c>
      <c r="I189" s="55"/>
      <c r="J189" s="55"/>
      <c r="K189" s="55"/>
      <c r="L189" s="56"/>
      <c r="M189" s="57"/>
      <c r="N189" s="55"/>
      <c r="O189" s="55"/>
      <c r="P189" s="383"/>
      <c r="Q189" s="58"/>
      <c r="R189" s="390"/>
      <c r="S189" s="391"/>
      <c r="T189" s="391"/>
      <c r="U189" s="391"/>
      <c r="V189" s="392"/>
      <c r="W189" s="390" t="s">
        <v>369</v>
      </c>
      <c r="X189" s="391" t="s">
        <v>411</v>
      </c>
      <c r="Y189" s="391" t="s">
        <v>369</v>
      </c>
      <c r="Z189" s="393" t="s">
        <v>230</v>
      </c>
      <c r="AA189" s="394" t="s">
        <v>370</v>
      </c>
      <c r="AB189" s="57"/>
      <c r="AC189" s="391"/>
      <c r="AD189" s="391"/>
      <c r="AE189" s="393"/>
      <c r="AF189" s="394"/>
      <c r="AG189" s="57"/>
      <c r="AH189" s="55"/>
      <c r="AI189" s="55"/>
      <c r="AJ189" s="55"/>
      <c r="AK189" s="58"/>
      <c r="AL189" s="395" t="s">
        <v>369</v>
      </c>
      <c r="AM189" s="395" t="s">
        <v>411</v>
      </c>
      <c r="AN189" s="395" t="s">
        <v>369</v>
      </c>
      <c r="AO189" s="393" t="s">
        <v>230</v>
      </c>
      <c r="AP189" s="392" t="s">
        <v>370</v>
      </c>
      <c r="AQ189" s="59"/>
      <c r="AR189" s="59"/>
      <c r="AS189" s="59"/>
    </row>
    <row r="190" spans="1:45" ht="13.5" thickBot="1">
      <c r="A190" s="332"/>
      <c r="B190" s="404" t="s">
        <v>393</v>
      </c>
      <c r="C190" s="380" t="s">
        <v>392</v>
      </c>
      <c r="D190" s="381" t="s">
        <v>395</v>
      </c>
      <c r="E190" s="429"/>
      <c r="F190" s="387" t="s">
        <v>411</v>
      </c>
      <c r="G190" s="388" t="s">
        <v>370</v>
      </c>
      <c r="H190" s="389" t="s">
        <v>432</v>
      </c>
      <c r="I190" s="55"/>
      <c r="J190" s="55"/>
      <c r="K190" s="55"/>
      <c r="L190" s="56"/>
      <c r="M190" s="57"/>
      <c r="N190" s="55"/>
      <c r="O190" s="55"/>
      <c r="P190" s="383"/>
      <c r="Q190" s="58"/>
      <c r="R190" s="390"/>
      <c r="S190" s="391"/>
      <c r="T190" s="391"/>
      <c r="U190" s="391"/>
      <c r="V190" s="392"/>
      <c r="W190" s="390" t="s">
        <v>369</v>
      </c>
      <c r="X190" s="391" t="s">
        <v>411</v>
      </c>
      <c r="Y190" s="391" t="s">
        <v>369</v>
      </c>
      <c r="Z190" s="393" t="s">
        <v>230</v>
      </c>
      <c r="AA190" s="394" t="s">
        <v>370</v>
      </c>
      <c r="AB190" s="57"/>
      <c r="AC190" s="391"/>
      <c r="AD190" s="391"/>
      <c r="AE190" s="393"/>
      <c r="AF190" s="394"/>
      <c r="AG190" s="57"/>
      <c r="AH190" s="55"/>
      <c r="AI190" s="55"/>
      <c r="AJ190" s="55"/>
      <c r="AK190" s="58"/>
      <c r="AL190" s="395" t="s">
        <v>369</v>
      </c>
      <c r="AM190" s="395" t="s">
        <v>411</v>
      </c>
      <c r="AN190" s="395" t="s">
        <v>369</v>
      </c>
      <c r="AO190" s="393" t="s">
        <v>230</v>
      </c>
      <c r="AP190" s="392" t="s">
        <v>370</v>
      </c>
      <c r="AQ190" s="396" t="s">
        <v>408</v>
      </c>
      <c r="AR190" s="59"/>
      <c r="AS190" s="59"/>
    </row>
    <row r="191" spans="1:45" ht="13.5" thickBot="1">
      <c r="A191" s="461"/>
      <c r="B191" s="462" t="s">
        <v>409</v>
      </c>
      <c r="C191" s="380"/>
      <c r="D191" s="460" t="s">
        <v>410</v>
      </c>
      <c r="E191" s="429"/>
      <c r="F191" s="3"/>
      <c r="G191" s="463" t="s">
        <v>373</v>
      </c>
      <c r="H191" s="57"/>
      <c r="I191" s="55"/>
      <c r="J191" s="55"/>
      <c r="K191" s="55"/>
      <c r="L191" s="56"/>
      <c r="M191" s="57"/>
      <c r="N191" s="55"/>
      <c r="O191" s="55"/>
      <c r="P191" s="371"/>
      <c r="Q191" s="58"/>
      <c r="R191" s="464"/>
      <c r="S191" s="465"/>
      <c r="T191" s="465"/>
      <c r="U191" s="465"/>
      <c r="V191" s="466"/>
      <c r="W191" s="464"/>
      <c r="X191" s="465"/>
      <c r="Y191" s="465"/>
      <c r="Z191" s="465"/>
      <c r="AA191" s="466"/>
      <c r="AB191" s="464"/>
      <c r="AC191" s="465"/>
      <c r="AD191" s="465"/>
      <c r="AE191" s="465"/>
      <c r="AF191" s="467"/>
      <c r="AG191" s="464"/>
      <c r="AH191" s="465"/>
      <c r="AI191" s="465"/>
      <c r="AJ191" s="465"/>
      <c r="AK191" s="467"/>
      <c r="AL191" s="464"/>
      <c r="AM191" s="465"/>
      <c r="AN191" s="465"/>
      <c r="AO191" s="465"/>
      <c r="AP191" s="467"/>
      <c r="AQ191" s="468"/>
      <c r="AR191" s="468"/>
      <c r="AS191" s="469"/>
    </row>
    <row r="192" spans="1:45" ht="13.5" thickBot="1">
      <c r="A192" s="53"/>
      <c r="B192" s="546" t="s">
        <v>396</v>
      </c>
      <c r="C192" s="547"/>
      <c r="D192" s="548" t="s">
        <v>368</v>
      </c>
      <c r="E192" s="549" t="s">
        <v>375</v>
      </c>
      <c r="F192" s="419" t="s">
        <v>370</v>
      </c>
      <c r="G192" s="420" t="s">
        <v>373</v>
      </c>
      <c r="H192" s="443" t="s">
        <v>369</v>
      </c>
      <c r="I192" s="444" t="s">
        <v>371</v>
      </c>
      <c r="J192" s="444" t="s">
        <v>369</v>
      </c>
      <c r="K192" s="445" t="s">
        <v>372</v>
      </c>
      <c r="L192" s="446" t="s">
        <v>373</v>
      </c>
      <c r="M192" s="57"/>
      <c r="N192" s="55"/>
      <c r="O192" s="55"/>
      <c r="P192" s="371"/>
      <c r="Q192" s="58"/>
      <c r="R192" s="54"/>
      <c r="S192" s="55"/>
      <c r="T192" s="55"/>
      <c r="U192" s="55"/>
      <c r="V192" s="466"/>
      <c r="W192" s="464"/>
      <c r="X192" s="55"/>
      <c r="Y192" s="55"/>
      <c r="Z192" s="55"/>
      <c r="AA192" s="466"/>
      <c r="AB192" s="464"/>
      <c r="AC192" s="55"/>
      <c r="AD192" s="55"/>
      <c r="AE192" s="55"/>
      <c r="AF192" s="56"/>
      <c r="AG192" s="57"/>
      <c r="AH192" s="55"/>
      <c r="AI192" s="55"/>
      <c r="AJ192" s="55"/>
      <c r="AK192" s="58"/>
      <c r="AL192" s="54"/>
      <c r="AM192" s="55"/>
      <c r="AN192" s="55"/>
      <c r="AO192" s="55"/>
      <c r="AP192" s="58"/>
      <c r="AQ192" s="59"/>
      <c r="AR192" s="59"/>
      <c r="AS192" s="59"/>
    </row>
    <row r="193" spans="1:45" ht="13.5" thickBot="1">
      <c r="A193" s="53"/>
      <c r="B193" s="470" t="s">
        <v>386</v>
      </c>
      <c r="C193" s="416"/>
      <c r="D193" s="472" t="s">
        <v>387</v>
      </c>
      <c r="E193" s="429"/>
      <c r="F193" s="3"/>
      <c r="G193" s="473" t="s">
        <v>373</v>
      </c>
      <c r="H193" s="57"/>
      <c r="I193" s="55"/>
      <c r="J193" s="55"/>
      <c r="K193" s="55"/>
      <c r="L193" s="56"/>
      <c r="M193" s="57"/>
      <c r="N193" s="55"/>
      <c r="O193" s="55"/>
      <c r="P193" s="371"/>
      <c r="Q193" s="58"/>
      <c r="R193" s="54"/>
      <c r="S193" s="55"/>
      <c r="T193" s="55"/>
      <c r="U193" s="55"/>
      <c r="V193" s="466"/>
      <c r="W193" s="464"/>
      <c r="X193" s="55"/>
      <c r="Y193" s="55"/>
      <c r="Z193" s="55"/>
      <c r="AA193" s="466"/>
      <c r="AB193" s="464"/>
      <c r="AC193" s="55"/>
      <c r="AD193" s="55"/>
      <c r="AE193" s="55"/>
      <c r="AF193" s="56"/>
      <c r="AG193" s="57"/>
      <c r="AH193" s="55"/>
      <c r="AI193" s="55"/>
      <c r="AJ193" s="55"/>
      <c r="AK193" s="58"/>
      <c r="AL193" s="54"/>
      <c r="AM193" s="55"/>
      <c r="AN193" s="55"/>
      <c r="AO193" s="55"/>
      <c r="AP193" s="58"/>
      <c r="AQ193" s="59"/>
      <c r="AR193" s="59"/>
      <c r="AS193" s="59"/>
    </row>
    <row r="194" spans="1:45" ht="13.5" thickBot="1">
      <c r="A194" s="53"/>
      <c r="B194" s="470" t="s">
        <v>397</v>
      </c>
      <c r="C194" s="416"/>
      <c r="D194" s="471" t="s">
        <v>398</v>
      </c>
      <c r="E194" s="429"/>
      <c r="F194" s="3"/>
      <c r="G194" s="473" t="s">
        <v>373</v>
      </c>
      <c r="H194" s="57"/>
      <c r="I194" s="55"/>
      <c r="J194" s="55"/>
      <c r="K194" s="55"/>
      <c r="L194" s="56"/>
      <c r="M194" s="57"/>
      <c r="N194" s="55"/>
      <c r="O194" s="55"/>
      <c r="P194" s="383"/>
      <c r="Q194" s="58"/>
      <c r="R194" s="54"/>
      <c r="S194" s="55"/>
      <c r="T194" s="55"/>
      <c r="U194" s="55"/>
      <c r="V194" s="466"/>
      <c r="W194" s="464"/>
      <c r="X194" s="55"/>
      <c r="Y194" s="55"/>
      <c r="Z194" s="55"/>
      <c r="AA194" s="466"/>
      <c r="AB194" s="464"/>
      <c r="AC194" s="55"/>
      <c r="AD194" s="55"/>
      <c r="AE194" s="55"/>
      <c r="AF194" s="56"/>
      <c r="AG194" s="57"/>
      <c r="AH194" s="55"/>
      <c r="AI194" s="55"/>
      <c r="AJ194" s="55"/>
      <c r="AK194" s="58"/>
      <c r="AL194" s="54"/>
      <c r="AM194" s="55"/>
      <c r="AN194" s="55"/>
      <c r="AO194" s="55"/>
      <c r="AP194" s="58"/>
      <c r="AQ194" s="474">
        <v>61</v>
      </c>
      <c r="AR194" s="59"/>
      <c r="AS194" s="59"/>
    </row>
    <row r="195" spans="1:45" ht="13.5" thickBot="1">
      <c r="A195" s="53"/>
      <c r="B195" s="470" t="s">
        <v>388</v>
      </c>
      <c r="C195" s="416"/>
      <c r="D195" s="471" t="s">
        <v>389</v>
      </c>
      <c r="E195" s="429"/>
      <c r="F195" s="3"/>
      <c r="G195" s="473" t="s">
        <v>373</v>
      </c>
      <c r="H195" s="57"/>
      <c r="I195" s="55"/>
      <c r="J195" s="55"/>
      <c r="K195" s="55"/>
      <c r="L195" s="56"/>
      <c r="M195" s="57"/>
      <c r="N195" s="55"/>
      <c r="O195" s="55"/>
      <c r="P195" s="371"/>
      <c r="Q195" s="58"/>
      <c r="R195" s="54"/>
      <c r="S195" s="55"/>
      <c r="T195" s="55"/>
      <c r="U195" s="55"/>
      <c r="V195" s="466"/>
      <c r="W195" s="464"/>
      <c r="X195" s="55"/>
      <c r="Y195" s="55"/>
      <c r="Z195" s="55"/>
      <c r="AA195" s="466"/>
      <c r="AB195" s="464"/>
      <c r="AC195" s="55"/>
      <c r="AD195" s="55"/>
      <c r="AE195" s="55"/>
      <c r="AF195" s="56"/>
      <c r="AG195" s="57"/>
      <c r="AH195" s="55"/>
      <c r="AI195" s="55"/>
      <c r="AJ195" s="55"/>
      <c r="AK195" s="58"/>
      <c r="AL195" s="54"/>
      <c r="AM195" s="55"/>
      <c r="AN195" s="55"/>
      <c r="AO195" s="55"/>
      <c r="AP195" s="58"/>
      <c r="AQ195" s="59"/>
      <c r="AR195" s="59"/>
      <c r="AS195" s="59"/>
    </row>
    <row r="196" spans="1:45" ht="13.5" thickBot="1">
      <c r="A196" s="53"/>
      <c r="B196" s="470" t="s">
        <v>399</v>
      </c>
      <c r="C196" s="416"/>
      <c r="D196" s="471" t="s">
        <v>390</v>
      </c>
      <c r="E196" s="429"/>
      <c r="F196" s="3"/>
      <c r="G196" s="473" t="s">
        <v>373</v>
      </c>
      <c r="H196" s="57"/>
      <c r="I196" s="55"/>
      <c r="J196" s="55"/>
      <c r="K196" s="55"/>
      <c r="L196" s="56"/>
      <c r="M196" s="57"/>
      <c r="N196" s="55"/>
      <c r="O196" s="55"/>
      <c r="P196" s="371"/>
      <c r="Q196" s="58"/>
      <c r="R196" s="54"/>
      <c r="S196" s="55"/>
      <c r="T196" s="55"/>
      <c r="U196" s="55"/>
      <c r="V196" s="466"/>
      <c r="W196" s="464"/>
      <c r="X196" s="55"/>
      <c r="Y196" s="55"/>
      <c r="Z196" s="55"/>
      <c r="AA196" s="466"/>
      <c r="AB196" s="464"/>
      <c r="AC196" s="55"/>
      <c r="AD196" s="55"/>
      <c r="AE196" s="55"/>
      <c r="AF196" s="56"/>
      <c r="AG196" s="57"/>
      <c r="AH196" s="55"/>
      <c r="AI196" s="55"/>
      <c r="AJ196" s="55"/>
      <c r="AK196" s="58"/>
      <c r="AL196" s="54"/>
      <c r="AM196" s="55"/>
      <c r="AN196" s="55"/>
      <c r="AO196" s="55"/>
      <c r="AP196" s="58"/>
      <c r="AQ196" s="59"/>
      <c r="AR196" s="59"/>
      <c r="AS196" s="59"/>
    </row>
    <row r="197" spans="1:45" ht="13.5" thickBot="1">
      <c r="A197" s="53"/>
      <c r="B197" s="470" t="s">
        <v>400</v>
      </c>
      <c r="C197" s="416"/>
      <c r="D197" s="471" t="s">
        <v>401</v>
      </c>
      <c r="E197" s="429"/>
      <c r="F197" s="3"/>
      <c r="G197" s="473" t="s">
        <v>373</v>
      </c>
      <c r="H197" s="57"/>
      <c r="I197" s="55"/>
      <c r="J197" s="55"/>
      <c r="K197" s="55"/>
      <c r="L197" s="56"/>
      <c r="M197" s="57"/>
      <c r="N197" s="55"/>
      <c r="O197" s="55"/>
      <c r="P197" s="371"/>
      <c r="Q197" s="58"/>
      <c r="R197" s="54"/>
      <c r="S197" s="55"/>
      <c r="T197" s="55"/>
      <c r="U197" s="55"/>
      <c r="V197" s="466"/>
      <c r="W197" s="464"/>
      <c r="X197" s="55"/>
      <c r="Y197" s="55"/>
      <c r="Z197" s="55"/>
      <c r="AA197" s="466"/>
      <c r="AB197" s="464"/>
      <c r="AC197" s="55"/>
      <c r="AD197" s="55"/>
      <c r="AE197" s="55"/>
      <c r="AF197" s="56"/>
      <c r="AG197" s="57"/>
      <c r="AH197" s="55"/>
      <c r="AI197" s="55"/>
      <c r="AJ197" s="55"/>
      <c r="AK197" s="58"/>
      <c r="AL197" s="54"/>
      <c r="AM197" s="55"/>
      <c r="AN197" s="55"/>
      <c r="AO197" s="55"/>
      <c r="AP197" s="58"/>
      <c r="AQ197" s="59"/>
      <c r="AR197" s="59"/>
      <c r="AS197" s="59"/>
    </row>
    <row r="198" spans="1:45" ht="13.5" thickBot="1">
      <c r="A198" s="53"/>
      <c r="B198" s="470" t="s">
        <v>402</v>
      </c>
      <c r="C198" s="416"/>
      <c r="D198" s="471" t="s">
        <v>403</v>
      </c>
      <c r="E198" s="429"/>
      <c r="F198" s="3"/>
      <c r="G198" s="473" t="s">
        <v>373</v>
      </c>
      <c r="H198" s="57"/>
      <c r="I198" s="55"/>
      <c r="J198" s="55"/>
      <c r="K198" s="55"/>
      <c r="L198" s="56"/>
      <c r="M198" s="57"/>
      <c r="N198" s="55"/>
      <c r="O198" s="55"/>
      <c r="P198" s="371"/>
      <c r="Q198" s="58"/>
      <c r="R198" s="54"/>
      <c r="S198" s="55"/>
      <c r="T198" s="55"/>
      <c r="U198" s="55"/>
      <c r="V198" s="466"/>
      <c r="W198" s="464"/>
      <c r="X198" s="55"/>
      <c r="Y198" s="55"/>
      <c r="Z198" s="55"/>
      <c r="AA198" s="466"/>
      <c r="AB198" s="464"/>
      <c r="AC198" s="55"/>
      <c r="AD198" s="55"/>
      <c r="AE198" s="55"/>
      <c r="AF198" s="56"/>
      <c r="AG198" s="57"/>
      <c r="AH198" s="55"/>
      <c r="AI198" s="55"/>
      <c r="AJ198" s="55"/>
      <c r="AK198" s="58"/>
      <c r="AL198" s="54"/>
      <c r="AM198" s="55"/>
      <c r="AN198" s="55"/>
      <c r="AO198" s="55"/>
      <c r="AP198" s="58"/>
      <c r="AQ198" s="59"/>
      <c r="AR198" s="59"/>
      <c r="AS198" s="59"/>
    </row>
    <row r="199" spans="1:45" ht="13.5" thickBot="1">
      <c r="A199" s="53"/>
      <c r="B199" s="470" t="s">
        <v>404</v>
      </c>
      <c r="C199" s="416"/>
      <c r="D199" s="471" t="s">
        <v>405</v>
      </c>
      <c r="E199" s="429"/>
      <c r="F199" s="3"/>
      <c r="G199" s="473" t="s">
        <v>373</v>
      </c>
      <c r="H199" s="57"/>
      <c r="I199" s="55"/>
      <c r="J199" s="55"/>
      <c r="K199" s="55"/>
      <c r="L199" s="56"/>
      <c r="M199" s="57"/>
      <c r="N199" s="55"/>
      <c r="O199" s="55"/>
      <c r="P199" s="371"/>
      <c r="Q199" s="58"/>
      <c r="R199" s="54"/>
      <c r="S199" s="55"/>
      <c r="T199" s="55"/>
      <c r="U199" s="55"/>
      <c r="V199" s="466"/>
      <c r="W199" s="464"/>
      <c r="X199" s="55"/>
      <c r="Y199" s="55"/>
      <c r="Z199" s="55"/>
      <c r="AA199" s="466"/>
      <c r="AB199" s="464"/>
      <c r="AC199" s="55"/>
      <c r="AD199" s="55"/>
      <c r="AE199" s="55"/>
      <c r="AF199" s="56"/>
      <c r="AG199" s="57"/>
      <c r="AH199" s="55"/>
      <c r="AI199" s="55"/>
      <c r="AJ199" s="55"/>
      <c r="AK199" s="58"/>
      <c r="AL199" s="54"/>
      <c r="AM199" s="55"/>
      <c r="AN199" s="55"/>
      <c r="AO199" s="55"/>
      <c r="AP199" s="58"/>
      <c r="AQ199" s="59"/>
      <c r="AR199" s="59"/>
      <c r="AS199" s="59"/>
    </row>
    <row r="200" spans="1:45" ht="13.5" thickBot="1">
      <c r="A200" s="53"/>
      <c r="B200" s="470" t="s">
        <v>407</v>
      </c>
      <c r="C200" s="416"/>
      <c r="D200" s="471" t="s">
        <v>406</v>
      </c>
      <c r="E200" s="429"/>
      <c r="F200" s="3"/>
      <c r="G200" s="473" t="s">
        <v>373</v>
      </c>
      <c r="H200" s="57"/>
      <c r="I200" s="55"/>
      <c r="J200" s="55"/>
      <c r="K200" s="55"/>
      <c r="L200" s="56"/>
      <c r="M200" s="57"/>
      <c r="N200" s="55"/>
      <c r="O200" s="55"/>
      <c r="P200" s="383"/>
      <c r="Q200" s="58"/>
      <c r="R200" s="54"/>
      <c r="S200" s="55"/>
      <c r="T200" s="55"/>
      <c r="U200" s="55"/>
      <c r="V200" s="466"/>
      <c r="W200" s="464"/>
      <c r="X200" s="55"/>
      <c r="Y200" s="55"/>
      <c r="Z200" s="55"/>
      <c r="AA200" s="466"/>
      <c r="AB200" s="464"/>
      <c r="AC200" s="55"/>
      <c r="AD200" s="55"/>
      <c r="AE200" s="55"/>
      <c r="AF200" s="56"/>
      <c r="AG200" s="57"/>
      <c r="AH200" s="55"/>
      <c r="AI200" s="55"/>
      <c r="AJ200" s="55"/>
      <c r="AK200" s="58"/>
      <c r="AL200" s="54"/>
      <c r="AM200" s="55"/>
      <c r="AN200" s="55"/>
      <c r="AO200" s="55"/>
      <c r="AP200" s="58"/>
      <c r="AQ200" s="59"/>
      <c r="AR200" s="59"/>
      <c r="AS200" s="59"/>
    </row>
    <row r="201" spans="1:45" ht="13.5" thickBot="1">
      <c r="A201" s="53"/>
      <c r="B201" s="470" t="s">
        <v>415</v>
      </c>
      <c r="C201" s="416"/>
      <c r="D201" s="471" t="s">
        <v>416</v>
      </c>
      <c r="E201" s="429"/>
      <c r="F201" s="3"/>
      <c r="G201" s="463" t="s">
        <v>370</v>
      </c>
      <c r="H201" s="57"/>
      <c r="I201" s="55"/>
      <c r="J201" s="55"/>
      <c r="K201" s="55"/>
      <c r="L201" s="56"/>
      <c r="M201" s="57"/>
      <c r="N201" s="55"/>
      <c r="O201" s="55"/>
      <c r="P201" s="383"/>
      <c r="Q201" s="58"/>
      <c r="R201" s="54"/>
      <c r="S201" s="55"/>
      <c r="T201" s="55"/>
      <c r="U201" s="55"/>
      <c r="V201" s="467"/>
      <c r="W201" s="475"/>
      <c r="X201" s="55"/>
      <c r="Y201" s="55"/>
      <c r="Z201" s="55"/>
      <c r="AA201" s="467"/>
      <c r="AB201" s="475"/>
      <c r="AC201" s="55"/>
      <c r="AD201" s="55"/>
      <c r="AE201" s="55"/>
      <c r="AF201" s="64"/>
      <c r="AG201" s="54"/>
      <c r="AH201" s="55"/>
      <c r="AI201" s="55"/>
      <c r="AJ201" s="55"/>
      <c r="AK201" s="64"/>
      <c r="AL201" s="54"/>
      <c r="AM201" s="55"/>
      <c r="AN201" s="55"/>
      <c r="AO201" s="55"/>
      <c r="AP201" s="64"/>
      <c r="AQ201" s="59" t="s">
        <v>417</v>
      </c>
      <c r="AR201" s="59"/>
      <c r="AS201" s="59"/>
    </row>
    <row r="202" spans="1:45" ht="26.25" thickBot="1">
      <c r="A202" s="53"/>
      <c r="B202" s="470" t="s">
        <v>413</v>
      </c>
      <c r="C202" s="416"/>
      <c r="D202" s="476" t="s">
        <v>414</v>
      </c>
      <c r="E202" s="429"/>
      <c r="F202" s="3"/>
      <c r="G202" s="463" t="s">
        <v>370</v>
      </c>
      <c r="H202" s="57"/>
      <c r="I202" s="55"/>
      <c r="J202" s="55"/>
      <c r="K202" s="55"/>
      <c r="L202" s="56"/>
      <c r="M202" s="57"/>
      <c r="N202" s="55"/>
      <c r="O202" s="55"/>
      <c r="P202" s="383"/>
      <c r="Q202" s="58"/>
      <c r="R202" s="63"/>
      <c r="S202" s="61"/>
      <c r="T202" s="61"/>
      <c r="U202" s="61"/>
      <c r="V202" s="467"/>
      <c r="W202" s="475"/>
      <c r="X202" s="61"/>
      <c r="Y202" s="61"/>
      <c r="Z202" s="61"/>
      <c r="AA202" s="64"/>
      <c r="AB202" s="60"/>
      <c r="AC202" s="61"/>
      <c r="AD202" s="61"/>
      <c r="AE202" s="61"/>
      <c r="AF202" s="64"/>
      <c r="AG202" s="60"/>
      <c r="AH202" s="61"/>
      <c r="AI202" s="61"/>
      <c r="AJ202" s="61"/>
      <c r="AK202" s="64"/>
      <c r="AL202" s="60"/>
      <c r="AM202" s="61"/>
      <c r="AN202" s="61"/>
      <c r="AO202" s="61"/>
      <c r="AP202" s="64"/>
      <c r="AQ202" s="59"/>
      <c r="AR202" s="59"/>
      <c r="AS202" s="59"/>
    </row>
    <row r="203" spans="1:45" ht="26.25" thickBot="1">
      <c r="A203" s="53"/>
      <c r="B203" s="470" t="s">
        <v>491</v>
      </c>
      <c r="C203" s="416"/>
      <c r="D203" s="476" t="s">
        <v>496</v>
      </c>
      <c r="E203" s="429"/>
      <c r="F203" s="3"/>
      <c r="G203" s="463" t="s">
        <v>370</v>
      </c>
      <c r="H203" s="57"/>
      <c r="I203" s="55"/>
      <c r="J203" s="55"/>
      <c r="K203" s="55"/>
      <c r="L203" s="56"/>
      <c r="M203" s="57"/>
      <c r="N203" s="55"/>
      <c r="O203" s="55"/>
      <c r="P203" s="383"/>
      <c r="Q203" s="58"/>
      <c r="R203" s="63"/>
      <c r="S203" s="61"/>
      <c r="T203" s="61"/>
      <c r="U203" s="61"/>
      <c r="V203" s="64"/>
      <c r="W203" s="60"/>
      <c r="X203" s="61"/>
      <c r="Y203" s="61"/>
      <c r="Z203" s="61"/>
      <c r="AA203" s="64"/>
      <c r="AB203" s="60"/>
      <c r="AC203" s="61"/>
      <c r="AD203" s="61"/>
      <c r="AE203" s="61"/>
      <c r="AF203" s="64"/>
      <c r="AG203" s="60"/>
      <c r="AH203" s="61"/>
      <c r="AI203" s="61"/>
      <c r="AJ203" s="61"/>
      <c r="AK203" s="64"/>
      <c r="AL203" s="60"/>
      <c r="AM203" s="61"/>
      <c r="AN203" s="61"/>
      <c r="AO203" s="61"/>
      <c r="AP203" s="64"/>
      <c r="AQ203" s="59"/>
      <c r="AR203" s="59"/>
      <c r="AS203" s="59"/>
    </row>
    <row r="204" spans="1:45" ht="13.5" thickBot="1">
      <c r="A204" s="53"/>
      <c r="B204" s="470" t="s">
        <v>435</v>
      </c>
      <c r="C204" s="416"/>
      <c r="D204" s="476" t="s">
        <v>437</v>
      </c>
      <c r="E204" s="429"/>
      <c r="F204" s="3"/>
      <c r="G204" s="463" t="s">
        <v>373</v>
      </c>
      <c r="H204" s="57"/>
      <c r="I204" s="55"/>
      <c r="J204" s="55"/>
      <c r="K204" s="55"/>
      <c r="L204" s="56"/>
      <c r="M204" s="57"/>
      <c r="N204" s="55"/>
      <c r="O204" s="55"/>
      <c r="P204" s="383"/>
      <c r="Q204" s="58"/>
      <c r="R204" s="63"/>
      <c r="S204" s="61"/>
      <c r="T204" s="61"/>
      <c r="U204" s="61"/>
      <c r="V204" s="64"/>
      <c r="W204" s="477" t="s">
        <v>373</v>
      </c>
      <c r="X204" s="478" t="s">
        <v>369</v>
      </c>
      <c r="Y204" s="479" t="s">
        <v>369</v>
      </c>
      <c r="Z204" s="479" t="s">
        <v>230</v>
      </c>
      <c r="AA204" s="480" t="s">
        <v>373</v>
      </c>
      <c r="AB204" s="60"/>
      <c r="AC204" s="478"/>
      <c r="AD204" s="479"/>
      <c r="AE204" s="479"/>
      <c r="AF204" s="480"/>
      <c r="AG204" s="60"/>
      <c r="AH204" s="61"/>
      <c r="AI204" s="61"/>
      <c r="AJ204" s="61"/>
      <c r="AK204" s="64"/>
      <c r="AL204" s="60"/>
      <c r="AM204" s="61"/>
      <c r="AN204" s="61"/>
      <c r="AO204" s="61"/>
      <c r="AP204" s="64"/>
      <c r="AQ204" s="59"/>
      <c r="AR204" s="59"/>
      <c r="AS204" s="59"/>
    </row>
    <row r="205" spans="1:45" ht="13.5" thickBot="1">
      <c r="A205" s="53"/>
      <c r="B205" s="470" t="s">
        <v>418</v>
      </c>
      <c r="C205" s="416"/>
      <c r="D205" s="476" t="s">
        <v>419</v>
      </c>
      <c r="E205" s="429"/>
      <c r="F205" s="3"/>
      <c r="G205" s="463" t="s">
        <v>373</v>
      </c>
      <c r="H205" s="57"/>
      <c r="I205" s="55"/>
      <c r="J205" s="55"/>
      <c r="K205" s="55"/>
      <c r="L205" s="56"/>
      <c r="M205" s="57"/>
      <c r="N205" s="55"/>
      <c r="O205" s="55"/>
      <c r="P205" s="383"/>
      <c r="Q205" s="58"/>
      <c r="R205" s="63"/>
      <c r="S205" s="61"/>
      <c r="T205" s="61"/>
      <c r="U205" s="61"/>
      <c r="V205" s="64"/>
      <c r="W205" s="481" t="s">
        <v>371</v>
      </c>
      <c r="X205" s="482" t="s">
        <v>369</v>
      </c>
      <c r="Y205" s="482" t="s">
        <v>370</v>
      </c>
      <c r="Z205" s="482" t="s">
        <v>61</v>
      </c>
      <c r="AA205" s="394" t="s">
        <v>373</v>
      </c>
      <c r="AB205" s="60"/>
      <c r="AC205" s="482"/>
      <c r="AD205" s="482"/>
      <c r="AE205" s="482"/>
      <c r="AF205" s="394"/>
      <c r="AG205" s="60"/>
      <c r="AH205" s="61"/>
      <c r="AI205" s="61"/>
      <c r="AJ205" s="61"/>
      <c r="AK205" s="64"/>
      <c r="AL205" s="60"/>
      <c r="AM205" s="483" t="s">
        <v>439</v>
      </c>
      <c r="AN205" s="61"/>
      <c r="AP205" s="64"/>
      <c r="AQ205" s="59"/>
      <c r="AR205" s="59"/>
      <c r="AS205" s="59"/>
    </row>
    <row r="206" spans="1:45" ht="13.5" thickBot="1">
      <c r="A206" s="53"/>
      <c r="B206" s="470" t="s">
        <v>436</v>
      </c>
      <c r="C206" s="416"/>
      <c r="D206" s="476" t="s">
        <v>438</v>
      </c>
      <c r="E206" s="429"/>
      <c r="F206" s="3"/>
      <c r="G206" s="463" t="s">
        <v>373</v>
      </c>
      <c r="H206" s="57"/>
      <c r="I206" s="55"/>
      <c r="J206" s="55"/>
      <c r="K206" s="55"/>
      <c r="L206" s="56"/>
      <c r="M206" s="57"/>
      <c r="N206" s="55"/>
      <c r="O206" s="55"/>
      <c r="P206" s="383"/>
      <c r="Q206" s="58"/>
      <c r="R206" s="63"/>
      <c r="S206" s="61"/>
      <c r="T206" s="61"/>
      <c r="U206" s="61"/>
      <c r="V206" s="64"/>
      <c r="W206" s="477" t="s">
        <v>373</v>
      </c>
      <c r="X206" s="478" t="s">
        <v>369</v>
      </c>
      <c r="Y206" s="479" t="s">
        <v>369</v>
      </c>
      <c r="Z206" s="479" t="s">
        <v>230</v>
      </c>
      <c r="AA206" s="480" t="s">
        <v>373</v>
      </c>
      <c r="AB206" s="60"/>
      <c r="AC206" s="478"/>
      <c r="AD206" s="479"/>
      <c r="AE206" s="479"/>
      <c r="AF206" s="480"/>
      <c r="AG206" s="60"/>
      <c r="AH206" s="61"/>
      <c r="AI206" s="61"/>
      <c r="AJ206" s="61"/>
      <c r="AK206" s="64"/>
      <c r="AL206" s="60"/>
      <c r="AM206" s="61"/>
      <c r="AN206" s="61"/>
      <c r="AO206" s="61"/>
      <c r="AP206" s="64"/>
      <c r="AQ206" s="7" t="s">
        <v>440</v>
      </c>
      <c r="AR206" s="59"/>
      <c r="AS206" s="59"/>
    </row>
    <row r="207" spans="1:45" ht="13.5" thickBot="1">
      <c r="A207" s="53"/>
      <c r="B207" s="470" t="s">
        <v>447</v>
      </c>
      <c r="C207" s="416"/>
      <c r="D207" s="476" t="s">
        <v>448</v>
      </c>
      <c r="E207" s="429"/>
      <c r="F207" s="3"/>
      <c r="G207" s="463" t="s">
        <v>373</v>
      </c>
      <c r="H207" s="57"/>
      <c r="I207" s="55"/>
      <c r="J207" s="55"/>
      <c r="K207" s="55"/>
      <c r="L207" s="56"/>
      <c r="M207" s="57"/>
      <c r="N207" s="55"/>
      <c r="O207" s="55"/>
      <c r="P207" s="383"/>
      <c r="Q207" s="58"/>
      <c r="R207" s="63"/>
      <c r="S207" s="61"/>
      <c r="T207" s="61"/>
      <c r="U207" s="61"/>
      <c r="V207" s="64"/>
      <c r="W207" s="477" t="s">
        <v>373</v>
      </c>
      <c r="X207" s="478" t="s">
        <v>369</v>
      </c>
      <c r="Y207" s="479" t="s">
        <v>369</v>
      </c>
      <c r="Z207" s="479" t="s">
        <v>230</v>
      </c>
      <c r="AA207" s="480" t="s">
        <v>373</v>
      </c>
      <c r="AB207" s="60"/>
      <c r="AC207" s="478"/>
      <c r="AD207" s="479"/>
      <c r="AE207" s="479"/>
      <c r="AF207" s="480"/>
      <c r="AG207" s="60"/>
      <c r="AH207" s="61"/>
      <c r="AI207" s="61"/>
      <c r="AJ207" s="61"/>
      <c r="AK207" s="64"/>
      <c r="AL207" s="60"/>
      <c r="AM207" s="61"/>
      <c r="AN207" s="61"/>
      <c r="AO207" s="61"/>
      <c r="AP207" s="64"/>
      <c r="AQ207" s="7" t="s">
        <v>449</v>
      </c>
      <c r="AR207" s="59"/>
      <c r="AS207" s="59"/>
    </row>
    <row r="208" spans="1:45" ht="26.25" thickBot="1">
      <c r="A208" s="53"/>
      <c r="B208" s="470" t="s">
        <v>420</v>
      </c>
      <c r="C208" s="416"/>
      <c r="D208" s="476" t="s">
        <v>421</v>
      </c>
      <c r="E208" s="429"/>
      <c r="F208" s="3"/>
      <c r="G208" s="463">
        <v>3</v>
      </c>
      <c r="H208" s="57"/>
      <c r="I208" s="55"/>
      <c r="J208" s="55"/>
      <c r="K208" s="55"/>
      <c r="L208" s="56"/>
      <c r="M208" s="57"/>
      <c r="N208" s="55"/>
      <c r="O208" s="55"/>
      <c r="P208" s="383"/>
      <c r="Q208" s="58"/>
      <c r="R208" s="63"/>
      <c r="S208" s="61"/>
      <c r="T208" s="61"/>
      <c r="U208" s="61"/>
      <c r="V208" s="64"/>
      <c r="W208" s="481" t="s">
        <v>369</v>
      </c>
      <c r="X208" s="482" t="s">
        <v>370</v>
      </c>
      <c r="Y208" s="482" t="s">
        <v>369</v>
      </c>
      <c r="Z208" s="482" t="s">
        <v>230</v>
      </c>
      <c r="AA208" s="394" t="s">
        <v>373</v>
      </c>
      <c r="AB208" s="60"/>
      <c r="AC208" s="482"/>
      <c r="AD208" s="482"/>
      <c r="AE208" s="482"/>
      <c r="AF208" s="394"/>
      <c r="AG208" s="60"/>
      <c r="AH208" s="61"/>
      <c r="AI208" s="61"/>
      <c r="AJ208" s="61"/>
      <c r="AK208" s="64"/>
      <c r="AL208" s="60"/>
      <c r="AM208" s="61"/>
      <c r="AN208" s="61"/>
      <c r="AO208" s="61"/>
      <c r="AP208" s="64"/>
      <c r="AQ208" s="59"/>
      <c r="AR208" s="59"/>
      <c r="AS208" s="59"/>
    </row>
    <row r="209" spans="1:45" ht="13.5" thickBot="1">
      <c r="A209" s="53"/>
      <c r="B209" s="470" t="s">
        <v>423</v>
      </c>
      <c r="C209" s="416"/>
      <c r="D209" s="476" t="s">
        <v>422</v>
      </c>
      <c r="E209" s="429"/>
      <c r="F209" s="3"/>
      <c r="G209" s="463">
        <v>3</v>
      </c>
      <c r="H209" s="57"/>
      <c r="I209" s="55"/>
      <c r="J209" s="55"/>
      <c r="K209" s="55"/>
      <c r="L209" s="56"/>
      <c r="M209" s="57"/>
      <c r="N209" s="55"/>
      <c r="O209" s="55"/>
      <c r="P209" s="383"/>
      <c r="Q209" s="58"/>
      <c r="R209" s="63"/>
      <c r="S209" s="61"/>
      <c r="T209" s="61"/>
      <c r="U209" s="61"/>
      <c r="V209" s="64"/>
      <c r="W209" s="481" t="s">
        <v>370</v>
      </c>
      <c r="X209" s="482" t="s">
        <v>369</v>
      </c>
      <c r="Y209" s="482" t="s">
        <v>369</v>
      </c>
      <c r="Z209" s="482" t="s">
        <v>230</v>
      </c>
      <c r="AA209" s="394" t="s">
        <v>373</v>
      </c>
      <c r="AB209" s="60"/>
      <c r="AC209" s="482"/>
      <c r="AD209" s="482"/>
      <c r="AE209" s="482"/>
      <c r="AF209" s="394"/>
      <c r="AG209" s="60"/>
      <c r="AH209" s="61"/>
      <c r="AI209" s="61"/>
      <c r="AJ209" s="61"/>
      <c r="AK209" s="64"/>
      <c r="AL209" s="60"/>
      <c r="AM209" s="61"/>
      <c r="AN209" s="61"/>
      <c r="AO209" s="61"/>
      <c r="AP209" s="64"/>
      <c r="AQ209" s="474">
        <v>61</v>
      </c>
      <c r="AR209" s="59"/>
      <c r="AS209" s="59"/>
    </row>
    <row r="210" spans="1:45" ht="26.25" thickBot="1">
      <c r="A210" s="53"/>
      <c r="B210" s="470" t="s">
        <v>429</v>
      </c>
      <c r="C210" s="416"/>
      <c r="D210" s="476" t="s">
        <v>430</v>
      </c>
      <c r="E210" s="429"/>
      <c r="F210" s="3"/>
      <c r="G210" s="463" t="s">
        <v>370</v>
      </c>
      <c r="H210" s="57"/>
      <c r="I210" s="55"/>
      <c r="J210" s="55"/>
      <c r="K210" s="55"/>
      <c r="L210" s="56"/>
      <c r="M210" s="57"/>
      <c r="N210" s="55"/>
      <c r="O210" s="55"/>
      <c r="P210" s="383"/>
      <c r="Q210" s="58"/>
      <c r="R210" s="63"/>
      <c r="S210" s="61"/>
      <c r="T210" s="61"/>
      <c r="U210" s="61"/>
      <c r="V210" s="64"/>
      <c r="W210" s="60"/>
      <c r="X210" s="61"/>
      <c r="Y210" s="61"/>
      <c r="Z210" s="61"/>
      <c r="AA210" s="64"/>
      <c r="AB210" s="481"/>
      <c r="AC210" s="482"/>
      <c r="AD210" s="482"/>
      <c r="AE210" s="482"/>
      <c r="AF210" s="394"/>
      <c r="AG210" s="60"/>
      <c r="AH210" s="61"/>
      <c r="AI210" s="61"/>
      <c r="AJ210" s="61"/>
      <c r="AK210" s="64"/>
      <c r="AL210" s="60"/>
      <c r="AM210" s="61"/>
      <c r="AN210" s="61"/>
      <c r="AO210" s="61"/>
      <c r="AP210" s="64"/>
      <c r="AQ210" s="484"/>
      <c r="AR210" s="59"/>
      <c r="AS210" s="59"/>
    </row>
    <row r="211" spans="1:45" ht="26.25" thickBot="1">
      <c r="A211" s="53"/>
      <c r="B211" s="470" t="s">
        <v>424</v>
      </c>
      <c r="C211" s="416"/>
      <c r="D211" s="476" t="s">
        <v>431</v>
      </c>
      <c r="E211" s="429"/>
      <c r="F211" s="3"/>
      <c r="G211" s="463" t="s">
        <v>373</v>
      </c>
      <c r="H211" s="57"/>
      <c r="I211" s="55"/>
      <c r="J211" s="55"/>
      <c r="K211" s="55"/>
      <c r="L211" s="56"/>
      <c r="M211" s="57"/>
      <c r="N211" s="55"/>
      <c r="O211" s="55"/>
      <c r="P211" s="383"/>
      <c r="Q211" s="58"/>
      <c r="R211" s="63"/>
      <c r="S211" s="61"/>
      <c r="T211" s="61"/>
      <c r="U211" s="61"/>
      <c r="V211" s="64"/>
      <c r="W211" s="60"/>
      <c r="X211" s="61"/>
      <c r="Y211" s="61"/>
      <c r="Z211" s="61"/>
      <c r="AA211" s="64"/>
      <c r="AB211" s="481"/>
      <c r="AC211" s="482"/>
      <c r="AD211" s="482"/>
      <c r="AE211" s="482"/>
      <c r="AF211" s="394"/>
      <c r="AG211" s="60"/>
      <c r="AH211" s="61"/>
      <c r="AI211" s="61"/>
      <c r="AJ211" s="61"/>
      <c r="AK211" s="64"/>
      <c r="AL211" s="60"/>
      <c r="AM211" s="61"/>
      <c r="AN211" s="61"/>
      <c r="AO211" s="61"/>
      <c r="AP211" s="64"/>
      <c r="AQ211" s="484"/>
      <c r="AR211" s="59"/>
      <c r="AS211" s="59"/>
    </row>
    <row r="212" spans="1:45" ht="13.5" thickBot="1">
      <c r="A212" s="53"/>
      <c r="B212" s="470" t="s">
        <v>425</v>
      </c>
      <c r="C212" s="416"/>
      <c r="D212" s="476" t="s">
        <v>426</v>
      </c>
      <c r="E212" s="429"/>
      <c r="F212" s="3"/>
      <c r="G212" s="463" t="s">
        <v>411</v>
      </c>
      <c r="H212" s="57"/>
      <c r="I212" s="55"/>
      <c r="J212" s="55"/>
      <c r="K212" s="55"/>
      <c r="L212" s="56"/>
      <c r="M212" s="57"/>
      <c r="N212" s="55"/>
      <c r="O212" s="55"/>
      <c r="P212" s="383"/>
      <c r="Q212" s="58"/>
      <c r="R212" s="63"/>
      <c r="S212" s="61"/>
      <c r="T212" s="61"/>
      <c r="U212" s="61"/>
      <c r="V212" s="64"/>
      <c r="W212" s="60"/>
      <c r="X212" s="61"/>
      <c r="Y212" s="61"/>
      <c r="Z212" s="61"/>
      <c r="AA212" s="64"/>
      <c r="AB212" s="481"/>
      <c r="AC212" s="482"/>
      <c r="AD212" s="482"/>
      <c r="AE212" s="482"/>
      <c r="AF212" s="394"/>
      <c r="AG212" s="60"/>
      <c r="AH212" s="61"/>
      <c r="AI212" s="61"/>
      <c r="AJ212" s="61"/>
      <c r="AK212" s="64"/>
      <c r="AL212" s="60"/>
      <c r="AM212" s="61"/>
      <c r="AN212" s="61"/>
      <c r="AO212" s="61"/>
      <c r="AP212" s="64"/>
      <c r="AQ212" s="59"/>
      <c r="AR212" s="59"/>
      <c r="AS212" s="59"/>
    </row>
    <row r="213" spans="1:45" ht="26.25" thickBot="1">
      <c r="A213" s="53"/>
      <c r="B213" s="470" t="s">
        <v>427</v>
      </c>
      <c r="C213" s="416"/>
      <c r="D213" s="476" t="s">
        <v>428</v>
      </c>
      <c r="E213" s="429"/>
      <c r="F213" s="3"/>
      <c r="G213" s="463" t="s">
        <v>373</v>
      </c>
      <c r="H213" s="57"/>
      <c r="I213" s="55"/>
      <c r="J213" s="55"/>
      <c r="K213" s="55"/>
      <c r="L213" s="56"/>
      <c r="M213" s="57"/>
      <c r="N213" s="55"/>
      <c r="O213" s="55"/>
      <c r="P213" s="383"/>
      <c r="Q213" s="58"/>
      <c r="R213" s="63"/>
      <c r="S213" s="61"/>
      <c r="T213" s="61"/>
      <c r="U213" s="61"/>
      <c r="V213" s="64"/>
      <c r="W213" s="60"/>
      <c r="X213" s="61"/>
      <c r="Y213" s="61"/>
      <c r="Z213" s="61"/>
      <c r="AA213" s="64"/>
      <c r="AB213" s="481"/>
      <c r="AC213" s="482"/>
      <c r="AD213" s="482"/>
      <c r="AE213" s="482"/>
      <c r="AF213" s="394"/>
      <c r="AG213" s="60"/>
      <c r="AH213" s="61"/>
      <c r="AI213" s="61"/>
      <c r="AJ213" s="61"/>
      <c r="AK213" s="64"/>
      <c r="AL213" s="60"/>
      <c r="AM213" s="61"/>
      <c r="AN213" s="61"/>
      <c r="AO213" s="61"/>
      <c r="AP213" s="64"/>
      <c r="AQ213" s="59"/>
      <c r="AR213" s="59"/>
      <c r="AS213" s="59"/>
    </row>
    <row r="214" spans="1:45" ht="26.25" thickBot="1">
      <c r="A214" s="53"/>
      <c r="B214" s="470" t="s">
        <v>433</v>
      </c>
      <c r="C214" s="416"/>
      <c r="D214" s="476" t="s">
        <v>434</v>
      </c>
      <c r="E214" s="429"/>
      <c r="F214" s="3"/>
      <c r="G214" s="463" t="s">
        <v>370</v>
      </c>
      <c r="H214" s="57"/>
      <c r="I214" s="55"/>
      <c r="J214" s="55"/>
      <c r="K214" s="55"/>
      <c r="L214" s="56"/>
      <c r="M214" s="57"/>
      <c r="N214" s="55"/>
      <c r="O214" s="55"/>
      <c r="P214" s="383"/>
      <c r="Q214" s="58"/>
      <c r="R214" s="63"/>
      <c r="S214" s="61"/>
      <c r="T214" s="61"/>
      <c r="U214" s="61"/>
      <c r="V214" s="64"/>
      <c r="W214" s="60"/>
      <c r="X214" s="61"/>
      <c r="Y214" s="61"/>
      <c r="Z214" s="61"/>
      <c r="AA214" s="64"/>
      <c r="AB214" s="481"/>
      <c r="AC214" s="482"/>
      <c r="AD214" s="482"/>
      <c r="AE214" s="482"/>
      <c r="AF214" s="394"/>
      <c r="AG214" s="60"/>
      <c r="AH214" s="61"/>
      <c r="AI214" s="61"/>
      <c r="AJ214" s="61"/>
      <c r="AK214" s="64"/>
      <c r="AL214" s="60"/>
      <c r="AM214" s="61"/>
      <c r="AN214" s="61"/>
      <c r="AO214" s="61"/>
      <c r="AP214" s="64"/>
      <c r="AQ214" s="59"/>
      <c r="AR214" s="59"/>
      <c r="AS214" s="59"/>
    </row>
    <row r="215" spans="1:43" ht="13.5" thickBot="1">
      <c r="A215" s="53"/>
      <c r="B215" s="470" t="s">
        <v>441</v>
      </c>
      <c r="C215" s="416"/>
      <c r="D215" s="476" t="s">
        <v>442</v>
      </c>
      <c r="E215" s="429"/>
      <c r="F215" s="3"/>
      <c r="G215" s="463" t="s">
        <v>373</v>
      </c>
      <c r="H215" s="57"/>
      <c r="I215" s="55"/>
      <c r="J215" s="55"/>
      <c r="K215" s="55"/>
      <c r="L215" s="56"/>
      <c r="M215" s="57"/>
      <c r="N215" s="55"/>
      <c r="O215" s="55"/>
      <c r="P215" s="383"/>
      <c r="Q215" s="58"/>
      <c r="R215" s="63"/>
      <c r="S215" s="61"/>
      <c r="T215" s="61"/>
      <c r="U215" s="61"/>
      <c r="V215" s="64"/>
      <c r="W215" s="485" t="s">
        <v>371</v>
      </c>
      <c r="X215" s="486" t="s">
        <v>369</v>
      </c>
      <c r="Y215" s="486" t="s">
        <v>371</v>
      </c>
      <c r="Z215" s="486" t="s">
        <v>230</v>
      </c>
      <c r="AA215" s="487" t="s">
        <v>373</v>
      </c>
      <c r="AB215" s="60"/>
      <c r="AC215" s="486"/>
      <c r="AD215" s="486"/>
      <c r="AE215" s="486"/>
      <c r="AF215" s="487"/>
      <c r="AG215" s="60"/>
      <c r="AH215" s="61"/>
      <c r="AI215" s="61"/>
      <c r="AJ215" s="61"/>
      <c r="AK215" s="64"/>
      <c r="AL215" s="60"/>
      <c r="AM215" s="61"/>
      <c r="AN215" s="61"/>
      <c r="AO215" s="61"/>
      <c r="AP215" s="64"/>
      <c r="AQ215" s="474">
        <v>65</v>
      </c>
    </row>
    <row r="216" spans="1:43" ht="13.5" thickBot="1">
      <c r="A216" s="53"/>
      <c r="B216" s="470" t="s">
        <v>443</v>
      </c>
      <c r="C216" s="416"/>
      <c r="D216" s="476" t="s">
        <v>444</v>
      </c>
      <c r="E216" s="429"/>
      <c r="F216" s="3"/>
      <c r="G216" s="463" t="s">
        <v>373</v>
      </c>
      <c r="H216" s="57"/>
      <c r="I216" s="55"/>
      <c r="J216" s="55"/>
      <c r="K216" s="55"/>
      <c r="L216" s="56"/>
      <c r="M216" s="57"/>
      <c r="N216" s="55"/>
      <c r="O216" s="55"/>
      <c r="P216" s="383"/>
      <c r="Q216" s="58"/>
      <c r="R216" s="63"/>
      <c r="S216" s="61"/>
      <c r="T216" s="61"/>
      <c r="U216" s="61"/>
      <c r="V216" s="64"/>
      <c r="W216" s="60"/>
      <c r="X216" s="61"/>
      <c r="Y216" s="61"/>
      <c r="Z216" s="61"/>
      <c r="AA216" s="64"/>
      <c r="AB216" s="485"/>
      <c r="AC216" s="486"/>
      <c r="AD216" s="486"/>
      <c r="AE216" s="486"/>
      <c r="AF216" s="64"/>
      <c r="AG216" s="485" t="s">
        <v>370</v>
      </c>
      <c r="AH216" s="486" t="s">
        <v>369</v>
      </c>
      <c r="AI216" s="486" t="s">
        <v>369</v>
      </c>
      <c r="AJ216" s="486" t="s">
        <v>230</v>
      </c>
      <c r="AK216" s="487" t="s">
        <v>373</v>
      </c>
      <c r="AL216" s="60"/>
      <c r="AM216" s="61"/>
      <c r="AN216" s="61"/>
      <c r="AO216" s="61"/>
      <c r="AP216" s="64"/>
      <c r="AQ216" s="488"/>
    </row>
    <row r="217" spans="1:43" ht="26.25" thickBot="1">
      <c r="A217" s="53"/>
      <c r="B217" s="470" t="s">
        <v>446</v>
      </c>
      <c r="C217" s="416"/>
      <c r="D217" s="476" t="s">
        <v>445</v>
      </c>
      <c r="E217" s="429"/>
      <c r="F217" s="3"/>
      <c r="G217" s="463" t="s">
        <v>411</v>
      </c>
      <c r="H217" s="57"/>
      <c r="I217" s="55"/>
      <c r="J217" s="55"/>
      <c r="K217" s="55"/>
      <c r="L217" s="56"/>
      <c r="M217" s="57"/>
      <c r="N217" s="55"/>
      <c r="O217" s="55"/>
      <c r="P217" s="383"/>
      <c r="Q217" s="58"/>
      <c r="R217" s="63"/>
      <c r="S217" s="61"/>
      <c r="T217" s="61"/>
      <c r="U217" s="61"/>
      <c r="V217" s="64"/>
      <c r="W217" s="60"/>
      <c r="X217" s="61"/>
      <c r="Y217" s="61"/>
      <c r="Z217" s="61"/>
      <c r="AA217" s="64"/>
      <c r="AB217" s="485"/>
      <c r="AC217" s="486"/>
      <c r="AD217" s="486"/>
      <c r="AE217" s="486"/>
      <c r="AF217" s="64"/>
      <c r="AG217" s="485"/>
      <c r="AH217" s="486"/>
      <c r="AI217" s="486"/>
      <c r="AJ217" s="486"/>
      <c r="AK217" s="64"/>
      <c r="AL217" s="60"/>
      <c r="AM217" s="61"/>
      <c r="AN217" s="61"/>
      <c r="AO217" s="61"/>
      <c r="AP217" s="64"/>
      <c r="AQ217" s="488"/>
    </row>
    <row r="218" spans="1:43" ht="13.5" thickBot="1">
      <c r="A218" s="53"/>
      <c r="B218" s="470" t="s">
        <v>451</v>
      </c>
      <c r="C218" s="416"/>
      <c r="D218" s="476" t="s">
        <v>450</v>
      </c>
      <c r="E218" s="429"/>
      <c r="F218" s="3"/>
      <c r="G218" s="463" t="s">
        <v>370</v>
      </c>
      <c r="H218" s="57"/>
      <c r="I218" s="55"/>
      <c r="J218" s="55"/>
      <c r="K218" s="55"/>
      <c r="L218" s="56"/>
      <c r="M218" s="57"/>
      <c r="N218" s="55"/>
      <c r="O218" s="55"/>
      <c r="P218" s="383"/>
      <c r="Q218" s="58"/>
      <c r="R218" s="54"/>
      <c r="S218" s="55"/>
      <c r="T218" s="55"/>
      <c r="U218" s="55"/>
      <c r="V218" s="64"/>
      <c r="W218" s="71"/>
      <c r="X218" s="71"/>
      <c r="Y218" s="71"/>
      <c r="Z218" s="71"/>
      <c r="AA218" s="73"/>
      <c r="AB218" s="489"/>
      <c r="AC218" s="490"/>
      <c r="AD218" s="490"/>
      <c r="AE218" s="490"/>
      <c r="AF218" s="491"/>
      <c r="AG218" s="489" t="s">
        <v>370</v>
      </c>
      <c r="AH218" s="490" t="s">
        <v>369</v>
      </c>
      <c r="AI218" s="490" t="s">
        <v>369</v>
      </c>
      <c r="AJ218" s="490" t="s">
        <v>230</v>
      </c>
      <c r="AK218" s="491" t="s">
        <v>370</v>
      </c>
      <c r="AL218" s="489"/>
      <c r="AM218" s="490"/>
      <c r="AN218" s="490"/>
      <c r="AO218" s="490"/>
      <c r="AP218" s="491"/>
      <c r="AQ218" s="57"/>
    </row>
    <row r="219" spans="1:43" ht="26.25" thickBot="1">
      <c r="A219" s="53"/>
      <c r="B219" s="470" t="s">
        <v>452</v>
      </c>
      <c r="C219" s="416"/>
      <c r="D219" s="476" t="s">
        <v>453</v>
      </c>
      <c r="E219" s="429"/>
      <c r="F219" s="3"/>
      <c r="G219" s="463" t="s">
        <v>370</v>
      </c>
      <c r="H219" s="57"/>
      <c r="I219" s="55"/>
      <c r="J219" s="55"/>
      <c r="K219" s="55"/>
      <c r="L219" s="56"/>
      <c r="M219" s="57"/>
      <c r="N219" s="55"/>
      <c r="O219" s="55"/>
      <c r="P219" s="383"/>
      <c r="Q219" s="58"/>
      <c r="R219" s="54"/>
      <c r="S219" s="55"/>
      <c r="T219" s="55"/>
      <c r="U219" s="55"/>
      <c r="V219" s="64"/>
      <c r="W219" s="71"/>
      <c r="X219" s="71"/>
      <c r="Y219" s="71"/>
      <c r="Z219" s="71"/>
      <c r="AA219" s="73"/>
      <c r="AB219" s="489"/>
      <c r="AC219" s="490"/>
      <c r="AD219" s="490"/>
      <c r="AE219" s="490"/>
      <c r="AF219" s="491"/>
      <c r="AG219" s="489" t="s">
        <v>369</v>
      </c>
      <c r="AH219" s="490" t="s">
        <v>370</v>
      </c>
      <c r="AI219" s="490" t="s">
        <v>369</v>
      </c>
      <c r="AJ219" s="490" t="s">
        <v>230</v>
      </c>
      <c r="AK219" s="491" t="s">
        <v>370</v>
      </c>
      <c r="AL219" s="489"/>
      <c r="AM219" s="490"/>
      <c r="AN219" s="490"/>
      <c r="AO219" s="490"/>
      <c r="AP219" s="491"/>
      <c r="AQ219" s="57"/>
    </row>
    <row r="220" spans="1:43" ht="26.25" thickBot="1">
      <c r="A220" s="53"/>
      <c r="B220" s="470" t="s">
        <v>454</v>
      </c>
      <c r="C220" s="416"/>
      <c r="D220" s="476" t="s">
        <v>455</v>
      </c>
      <c r="E220" s="429"/>
      <c r="F220" s="3"/>
      <c r="G220" s="492" t="s">
        <v>373</v>
      </c>
      <c r="H220" s="57"/>
      <c r="I220" s="55"/>
      <c r="J220" s="55"/>
      <c r="K220" s="55"/>
      <c r="L220" s="56"/>
      <c r="M220" s="57"/>
      <c r="N220" s="55"/>
      <c r="O220" s="55"/>
      <c r="P220" s="383"/>
      <c r="Q220" s="58"/>
      <c r="R220" s="493"/>
      <c r="S220" s="331"/>
      <c r="T220" s="331"/>
      <c r="U220" s="331"/>
      <c r="V220" s="132"/>
      <c r="W220" s="59"/>
      <c r="X220" s="59"/>
      <c r="Y220" s="59"/>
      <c r="Z220" s="59"/>
      <c r="AA220" s="304"/>
      <c r="AB220" s="494"/>
      <c r="AC220" s="490"/>
      <c r="AD220" s="490"/>
      <c r="AE220" s="490"/>
      <c r="AF220" s="491"/>
      <c r="AG220" s="489" t="s">
        <v>371</v>
      </c>
      <c r="AH220" s="490" t="s">
        <v>371</v>
      </c>
      <c r="AI220" s="490" t="s">
        <v>369</v>
      </c>
      <c r="AJ220" s="490" t="s">
        <v>230</v>
      </c>
      <c r="AK220" s="491" t="s">
        <v>373</v>
      </c>
      <c r="AL220" s="494"/>
      <c r="AM220" s="490"/>
      <c r="AN220" s="490"/>
      <c r="AO220" s="490"/>
      <c r="AP220" s="491"/>
      <c r="AQ220" s="7" t="s">
        <v>507</v>
      </c>
    </row>
    <row r="221" spans="1:44" ht="13.5" thickBot="1">
      <c r="A221" s="53"/>
      <c r="B221" s="470" t="s">
        <v>456</v>
      </c>
      <c r="C221" s="416"/>
      <c r="D221" s="476" t="s">
        <v>457</v>
      </c>
      <c r="E221" s="429"/>
      <c r="F221" s="3"/>
      <c r="G221" s="492" t="s">
        <v>373</v>
      </c>
      <c r="H221" s="57"/>
      <c r="I221" s="55"/>
      <c r="J221" s="55"/>
      <c r="K221" s="55"/>
      <c r="L221" s="56"/>
      <c r="M221" s="57"/>
      <c r="N221" s="55"/>
      <c r="O221" s="55"/>
      <c r="P221" s="383"/>
      <c r="Q221" s="58"/>
      <c r="R221" s="54"/>
      <c r="S221" s="55"/>
      <c r="T221" s="55"/>
      <c r="U221" s="55"/>
      <c r="V221" s="64"/>
      <c r="W221" s="495" t="s">
        <v>369</v>
      </c>
      <c r="X221" s="495" t="s">
        <v>369</v>
      </c>
      <c r="Y221" s="495" t="s">
        <v>370</v>
      </c>
      <c r="Z221" s="495" t="s">
        <v>230</v>
      </c>
      <c r="AA221" s="496" t="s">
        <v>373</v>
      </c>
      <c r="AB221" s="495" t="s">
        <v>369</v>
      </c>
      <c r="AC221" s="495" t="s">
        <v>369</v>
      </c>
      <c r="AD221" s="495" t="s">
        <v>370</v>
      </c>
      <c r="AE221" s="495" t="s">
        <v>230</v>
      </c>
      <c r="AF221" s="496" t="s">
        <v>373</v>
      </c>
      <c r="AG221" s="495" t="s">
        <v>369</v>
      </c>
      <c r="AH221" s="495" t="s">
        <v>369</v>
      </c>
      <c r="AI221" s="495" t="s">
        <v>370</v>
      </c>
      <c r="AJ221" s="495" t="s">
        <v>230</v>
      </c>
      <c r="AK221" s="496" t="s">
        <v>373</v>
      </c>
      <c r="AL221" s="497"/>
      <c r="AM221" s="498"/>
      <c r="AN221" s="498"/>
      <c r="AO221" s="498"/>
      <c r="AP221" s="499"/>
      <c r="AQ221" s="474">
        <v>31</v>
      </c>
      <c r="AR221" s="59"/>
    </row>
    <row r="222" spans="1:45" ht="13.5" thickBot="1">
      <c r="A222" s="53"/>
      <c r="B222" s="470" t="s">
        <v>510</v>
      </c>
      <c r="C222" s="416"/>
      <c r="D222" s="476" t="s">
        <v>458</v>
      </c>
      <c r="E222" s="429"/>
      <c r="F222" s="3"/>
      <c r="G222" s="492" t="s">
        <v>373</v>
      </c>
      <c r="H222" s="63"/>
      <c r="I222" s="61"/>
      <c r="J222" s="61"/>
      <c r="K222" s="61"/>
      <c r="L222" s="62"/>
      <c r="M222" s="63"/>
      <c r="N222" s="61"/>
      <c r="O222" s="61"/>
      <c r="P222" s="500"/>
      <c r="Q222" s="64"/>
      <c r="R222" s="60"/>
      <c r="S222" s="61"/>
      <c r="T222" s="61"/>
      <c r="U222" s="61"/>
      <c r="V222" s="64"/>
      <c r="W222" s="501"/>
      <c r="X222" s="501"/>
      <c r="Y222" s="501"/>
      <c r="Z222" s="501"/>
      <c r="AA222" s="65"/>
      <c r="AB222" s="502" t="s">
        <v>370</v>
      </c>
      <c r="AC222" s="486" t="s">
        <v>369</v>
      </c>
      <c r="AD222" s="486" t="s">
        <v>371</v>
      </c>
      <c r="AE222" s="486" t="s">
        <v>230</v>
      </c>
      <c r="AF222" s="487" t="s">
        <v>373</v>
      </c>
      <c r="AG222" s="503"/>
      <c r="AH222" s="504"/>
      <c r="AI222" s="504"/>
      <c r="AJ222" s="504"/>
      <c r="AK222" s="505"/>
      <c r="AL222" s="506"/>
      <c r="AM222" s="504"/>
      <c r="AN222" s="504"/>
      <c r="AO222" s="504"/>
      <c r="AP222" s="491"/>
      <c r="AQ222" s="7" t="s">
        <v>459</v>
      </c>
      <c r="AR222" s="59"/>
      <c r="AS222" s="59"/>
    </row>
    <row r="223" spans="1:45" ht="13.5" thickBot="1">
      <c r="A223" s="53"/>
      <c r="B223" s="470" t="s">
        <v>511</v>
      </c>
      <c r="C223" s="416"/>
      <c r="D223" s="476" t="s">
        <v>460</v>
      </c>
      <c r="E223" s="429"/>
      <c r="F223" s="3"/>
      <c r="G223" s="492" t="s">
        <v>373</v>
      </c>
      <c r="H223" s="63"/>
      <c r="I223" s="61"/>
      <c r="J223" s="61"/>
      <c r="K223" s="61"/>
      <c r="L223" s="62"/>
      <c r="M223" s="63"/>
      <c r="N223" s="61"/>
      <c r="O223" s="61"/>
      <c r="P223" s="500"/>
      <c r="Q223" s="64"/>
      <c r="R223" s="60"/>
      <c r="S223" s="61"/>
      <c r="T223" s="61"/>
      <c r="U223" s="61"/>
      <c r="V223" s="64"/>
      <c r="W223" s="501"/>
      <c r="X223" s="501"/>
      <c r="Y223" s="501"/>
      <c r="Z223" s="501"/>
      <c r="AA223" s="65"/>
      <c r="AB223" s="502"/>
      <c r="AC223" s="486"/>
      <c r="AD223" s="486"/>
      <c r="AE223" s="486"/>
      <c r="AF223" s="487"/>
      <c r="AG223" s="503" t="s">
        <v>371</v>
      </c>
      <c r="AH223" s="504" t="s">
        <v>369</v>
      </c>
      <c r="AI223" s="504" t="s">
        <v>370</v>
      </c>
      <c r="AJ223" s="504" t="s">
        <v>230</v>
      </c>
      <c r="AK223" s="505" t="s">
        <v>373</v>
      </c>
      <c r="AL223" s="506"/>
      <c r="AM223" s="504"/>
      <c r="AN223" s="504"/>
      <c r="AO223" s="504"/>
      <c r="AP223" s="491"/>
      <c r="AQ223" s="59" t="s">
        <v>512</v>
      </c>
      <c r="AR223" s="59"/>
      <c r="AS223" s="59"/>
    </row>
    <row r="224" spans="1:45" ht="13.5" thickBot="1">
      <c r="A224" s="53"/>
      <c r="B224" s="470" t="s">
        <v>527</v>
      </c>
      <c r="C224" s="416"/>
      <c r="D224" s="476" t="s">
        <v>462</v>
      </c>
      <c r="E224" s="429"/>
      <c r="F224" s="3"/>
      <c r="G224" s="492" t="s">
        <v>373</v>
      </c>
      <c r="H224" s="57"/>
      <c r="I224" s="55"/>
      <c r="J224" s="55"/>
      <c r="K224" s="55"/>
      <c r="L224" s="56"/>
      <c r="M224" s="57"/>
      <c r="N224" s="55"/>
      <c r="O224" s="55"/>
      <c r="P224" s="383"/>
      <c r="Q224" s="58"/>
      <c r="R224" s="507"/>
      <c r="S224" s="131"/>
      <c r="T224" s="131"/>
      <c r="U224" s="131"/>
      <c r="V224" s="132"/>
      <c r="W224" s="508"/>
      <c r="X224" s="508"/>
      <c r="Y224" s="508"/>
      <c r="Z224" s="508"/>
      <c r="AA224" s="509"/>
      <c r="AB224" s="510"/>
      <c r="AC224" s="511"/>
      <c r="AD224" s="511"/>
      <c r="AE224" s="511"/>
      <c r="AF224" s="512"/>
      <c r="AG224" s="503" t="s">
        <v>370</v>
      </c>
      <c r="AH224" s="504" t="s">
        <v>369</v>
      </c>
      <c r="AI224" s="504" t="s">
        <v>369</v>
      </c>
      <c r="AJ224" s="504" t="s">
        <v>230</v>
      </c>
      <c r="AK224" s="505" t="s">
        <v>373</v>
      </c>
      <c r="AL224" s="494"/>
      <c r="AM224" s="490"/>
      <c r="AN224" s="490"/>
      <c r="AO224" s="490"/>
      <c r="AP224" s="491"/>
      <c r="AQ224" s="7"/>
      <c r="AR224" s="59"/>
      <c r="AS224" s="59"/>
    </row>
    <row r="225" spans="1:45" ht="13.5" thickBot="1">
      <c r="A225" s="53"/>
      <c r="B225" s="470" t="s">
        <v>526</v>
      </c>
      <c r="C225" s="416"/>
      <c r="D225" s="476" t="s">
        <v>468</v>
      </c>
      <c r="E225" s="429"/>
      <c r="F225" s="3"/>
      <c r="G225" s="492">
        <v>3</v>
      </c>
      <c r="H225" s="130"/>
      <c r="I225" s="131"/>
      <c r="J225" s="131"/>
      <c r="K225" s="131"/>
      <c r="L225" s="513"/>
      <c r="M225" s="77"/>
      <c r="N225" s="75"/>
      <c r="O225" s="75"/>
      <c r="P225" s="75"/>
      <c r="Q225" s="78"/>
      <c r="R225" s="514"/>
      <c r="S225" s="515"/>
      <c r="T225" s="515"/>
      <c r="U225" s="515"/>
      <c r="V225" s="516"/>
      <c r="W225" s="517"/>
      <c r="X225" s="518"/>
      <c r="Y225" s="518"/>
      <c r="Z225" s="519"/>
      <c r="AA225" s="520"/>
      <c r="AB225" s="521">
        <v>1</v>
      </c>
      <c r="AC225" s="518">
        <v>1</v>
      </c>
      <c r="AD225" s="518">
        <v>0</v>
      </c>
      <c r="AE225" s="518" t="s">
        <v>230</v>
      </c>
      <c r="AF225" s="522">
        <v>3</v>
      </c>
      <c r="AG225" s="489"/>
      <c r="AH225" s="490"/>
      <c r="AI225" s="490"/>
      <c r="AJ225" s="490"/>
      <c r="AK225" s="491"/>
      <c r="AL225" s="494"/>
      <c r="AM225" s="490"/>
      <c r="AN225" s="490"/>
      <c r="AO225" s="490"/>
      <c r="AP225" s="523"/>
      <c r="AQ225" s="130"/>
      <c r="AR225" s="131"/>
      <c r="AS225" s="131"/>
    </row>
    <row r="226" spans="1:45" ht="13.5" thickBot="1">
      <c r="A226" s="53"/>
      <c r="B226" s="470" t="s">
        <v>463</v>
      </c>
      <c r="C226" s="416"/>
      <c r="D226" s="476" t="s">
        <v>467</v>
      </c>
      <c r="E226" s="429"/>
      <c r="F226" s="3"/>
      <c r="G226" s="492">
        <v>3</v>
      </c>
      <c r="H226" s="130"/>
      <c r="I226" s="131"/>
      <c r="J226" s="131"/>
      <c r="K226" s="131"/>
      <c r="L226" s="513"/>
      <c r="M226" s="77"/>
      <c r="N226" s="75"/>
      <c r="O226" s="75"/>
      <c r="P226" s="75"/>
      <c r="Q226" s="78"/>
      <c r="R226" s="514"/>
      <c r="S226" s="515"/>
      <c r="T226" s="515"/>
      <c r="U226" s="515"/>
      <c r="V226" s="516"/>
      <c r="W226" s="517"/>
      <c r="X226" s="518"/>
      <c r="Y226" s="518"/>
      <c r="Z226" s="519"/>
      <c r="AA226" s="520"/>
      <c r="AB226" s="521">
        <v>1</v>
      </c>
      <c r="AC226" s="518">
        <v>1</v>
      </c>
      <c r="AD226" s="518">
        <v>0</v>
      </c>
      <c r="AE226" s="518" t="s">
        <v>230</v>
      </c>
      <c r="AF226" s="522">
        <v>3</v>
      </c>
      <c r="AG226" s="489"/>
      <c r="AH226" s="490"/>
      <c r="AI226" s="490"/>
      <c r="AJ226" s="490"/>
      <c r="AK226" s="491"/>
      <c r="AL226" s="494"/>
      <c r="AM226" s="490"/>
      <c r="AN226" s="490"/>
      <c r="AO226" s="490"/>
      <c r="AP226" s="491"/>
      <c r="AQ226" s="507"/>
      <c r="AR226" s="131"/>
      <c r="AS226" s="131"/>
    </row>
    <row r="227" spans="1:45" ht="13.5" thickBot="1">
      <c r="A227" s="53"/>
      <c r="B227" s="470" t="s">
        <v>464</v>
      </c>
      <c r="C227" s="416"/>
      <c r="D227" s="476" t="s">
        <v>469</v>
      </c>
      <c r="E227" s="429"/>
      <c r="F227" s="3"/>
      <c r="G227" s="492">
        <v>2</v>
      </c>
      <c r="H227" s="130"/>
      <c r="I227" s="131"/>
      <c r="J227" s="131"/>
      <c r="K227" s="131"/>
      <c r="L227" s="513"/>
      <c r="M227" s="77"/>
      <c r="N227" s="75"/>
      <c r="O227" s="75"/>
      <c r="P227" s="75"/>
      <c r="Q227" s="78"/>
      <c r="R227" s="514"/>
      <c r="S227" s="515"/>
      <c r="T227" s="515"/>
      <c r="U227" s="515"/>
      <c r="V227" s="516"/>
      <c r="W227" s="517"/>
      <c r="X227" s="518"/>
      <c r="Y227" s="518"/>
      <c r="Z227" s="519"/>
      <c r="AA227" s="520"/>
      <c r="AB227" s="521">
        <v>0</v>
      </c>
      <c r="AC227" s="518">
        <v>0</v>
      </c>
      <c r="AD227" s="518">
        <v>2</v>
      </c>
      <c r="AE227" s="518" t="s">
        <v>230</v>
      </c>
      <c r="AF227" s="522">
        <v>2</v>
      </c>
      <c r="AG227" s="489"/>
      <c r="AH227" s="490"/>
      <c r="AI227" s="490"/>
      <c r="AJ227" s="490"/>
      <c r="AK227" s="491"/>
      <c r="AL227" s="494"/>
      <c r="AM227" s="490"/>
      <c r="AN227" s="490"/>
      <c r="AO227" s="490"/>
      <c r="AP227" s="491"/>
      <c r="AQ227" s="474">
        <v>22</v>
      </c>
      <c r="AR227" s="131"/>
      <c r="AS227" s="131"/>
    </row>
    <row r="228" spans="1:45" ht="13.5" thickBot="1">
      <c r="A228" s="53"/>
      <c r="B228" s="470" t="s">
        <v>465</v>
      </c>
      <c r="C228" s="416"/>
      <c r="D228" s="476" t="s">
        <v>470</v>
      </c>
      <c r="E228" s="429"/>
      <c r="F228" s="3"/>
      <c r="G228" s="492">
        <v>2</v>
      </c>
      <c r="H228" s="130"/>
      <c r="I228" s="131"/>
      <c r="J228" s="131"/>
      <c r="K228" s="131"/>
      <c r="L228" s="513"/>
      <c r="M228" s="77"/>
      <c r="N228" s="75"/>
      <c r="O228" s="75"/>
      <c r="P228" s="75"/>
      <c r="Q228" s="78"/>
      <c r="R228" s="514"/>
      <c r="S228" s="515"/>
      <c r="T228" s="515"/>
      <c r="U228" s="515"/>
      <c r="V228" s="516"/>
      <c r="W228" s="517"/>
      <c r="X228" s="518"/>
      <c r="Y228" s="518"/>
      <c r="Z228" s="519"/>
      <c r="AA228" s="520"/>
      <c r="AB228" s="521">
        <v>0</v>
      </c>
      <c r="AC228" s="518">
        <v>0</v>
      </c>
      <c r="AD228" s="518">
        <v>2</v>
      </c>
      <c r="AE228" s="518" t="s">
        <v>230</v>
      </c>
      <c r="AF228" s="522">
        <v>2</v>
      </c>
      <c r="AG228" s="489"/>
      <c r="AH228" s="490"/>
      <c r="AI228" s="490"/>
      <c r="AJ228" s="490"/>
      <c r="AK228" s="491"/>
      <c r="AL228" s="494"/>
      <c r="AM228" s="490"/>
      <c r="AN228" s="490"/>
      <c r="AO228" s="490"/>
      <c r="AP228" s="491"/>
      <c r="AQ228" s="7"/>
      <c r="AR228" s="131"/>
      <c r="AS228" s="131"/>
    </row>
    <row r="229" spans="1:45" ht="26.25" thickBot="1">
      <c r="A229" s="53"/>
      <c r="B229" s="470" t="s">
        <v>466</v>
      </c>
      <c r="C229" s="416"/>
      <c r="D229" s="476" t="s">
        <v>471</v>
      </c>
      <c r="E229" s="429"/>
      <c r="F229" s="3"/>
      <c r="G229" s="492">
        <v>2</v>
      </c>
      <c r="H229" s="130"/>
      <c r="I229" s="131"/>
      <c r="J229" s="131"/>
      <c r="K229" s="131"/>
      <c r="L229" s="513"/>
      <c r="M229" s="77"/>
      <c r="N229" s="75"/>
      <c r="O229" s="75"/>
      <c r="P229" s="75"/>
      <c r="Q229" s="78"/>
      <c r="R229" s="514"/>
      <c r="S229" s="515"/>
      <c r="T229" s="515"/>
      <c r="U229" s="515"/>
      <c r="V229" s="516"/>
      <c r="W229" s="517"/>
      <c r="X229" s="518"/>
      <c r="Y229" s="518"/>
      <c r="Z229" s="519"/>
      <c r="AA229" s="524"/>
      <c r="AB229" s="525">
        <v>0</v>
      </c>
      <c r="AC229" s="518">
        <v>0</v>
      </c>
      <c r="AD229" s="518">
        <v>2</v>
      </c>
      <c r="AE229" s="518" t="s">
        <v>230</v>
      </c>
      <c r="AF229" s="522">
        <v>2</v>
      </c>
      <c r="AG229" s="489"/>
      <c r="AH229" s="490"/>
      <c r="AI229" s="490"/>
      <c r="AJ229" s="490"/>
      <c r="AK229" s="491"/>
      <c r="AL229" s="494"/>
      <c r="AM229" s="490"/>
      <c r="AN229" s="490"/>
      <c r="AO229" s="490"/>
      <c r="AP229" s="491"/>
      <c r="AQ229" s="474">
        <v>2</v>
      </c>
      <c r="AR229" s="131"/>
      <c r="AS229" s="131"/>
    </row>
    <row r="230" spans="1:45" ht="26.25" thickBot="1">
      <c r="A230" s="53"/>
      <c r="B230" s="470" t="s">
        <v>472</v>
      </c>
      <c r="C230" s="416"/>
      <c r="D230" s="476" t="s">
        <v>473</v>
      </c>
      <c r="E230" s="429"/>
      <c r="F230" s="3"/>
      <c r="G230" s="492">
        <v>2</v>
      </c>
      <c r="H230" s="130"/>
      <c r="I230" s="131"/>
      <c r="J230" s="131"/>
      <c r="K230" s="131"/>
      <c r="L230" s="513"/>
      <c r="M230" s="526"/>
      <c r="N230" s="527"/>
      <c r="O230" s="527"/>
      <c r="P230" s="527"/>
      <c r="Q230" s="528"/>
      <c r="R230" s="529"/>
      <c r="S230" s="530"/>
      <c r="T230" s="530"/>
      <c r="U230" s="530"/>
      <c r="V230" s="516"/>
      <c r="W230" s="531"/>
      <c r="X230" s="531"/>
      <c r="Y230" s="531"/>
      <c r="Z230" s="532"/>
      <c r="AA230" s="520"/>
      <c r="AB230" s="503" t="s">
        <v>370</v>
      </c>
      <c r="AC230" s="504" t="s">
        <v>369</v>
      </c>
      <c r="AD230" s="504" t="s">
        <v>369</v>
      </c>
      <c r="AE230" s="504" t="s">
        <v>230</v>
      </c>
      <c r="AF230" s="505" t="s">
        <v>370</v>
      </c>
      <c r="AG230" s="489"/>
      <c r="AH230" s="490"/>
      <c r="AI230" s="490"/>
      <c r="AJ230" s="490"/>
      <c r="AK230" s="491"/>
      <c r="AL230" s="494"/>
      <c r="AM230" s="490"/>
      <c r="AN230" s="490"/>
      <c r="AO230" s="490"/>
      <c r="AP230" s="132"/>
      <c r="AQ230" s="488"/>
      <c r="AR230" s="59"/>
      <c r="AS230" s="131"/>
    </row>
    <row r="231" spans="1:45" ht="13.5" thickBot="1">
      <c r="A231" s="53"/>
      <c r="B231" s="470" t="s">
        <v>475</v>
      </c>
      <c r="C231" s="416"/>
      <c r="D231" s="476" t="s">
        <v>476</v>
      </c>
      <c r="E231" s="429"/>
      <c r="F231" s="3"/>
      <c r="G231" s="492">
        <v>2</v>
      </c>
      <c r="H231" s="130"/>
      <c r="I231" s="131"/>
      <c r="J231" s="131"/>
      <c r="K231" s="131"/>
      <c r="L231" s="513"/>
      <c r="M231" s="526"/>
      <c r="N231" s="527"/>
      <c r="O231" s="527"/>
      <c r="P231" s="527"/>
      <c r="Q231" s="528"/>
      <c r="R231" s="529"/>
      <c r="S231" s="530"/>
      <c r="T231" s="530"/>
      <c r="U231" s="530"/>
      <c r="V231" s="516"/>
      <c r="W231" s="531"/>
      <c r="X231" s="531"/>
      <c r="Y231" s="531"/>
      <c r="Z231" s="532"/>
      <c r="AA231" s="520"/>
      <c r="AB231" s="503" t="s">
        <v>370</v>
      </c>
      <c r="AC231" s="504" t="s">
        <v>369</v>
      </c>
      <c r="AD231" s="504" t="s">
        <v>369</v>
      </c>
      <c r="AE231" s="504" t="s">
        <v>230</v>
      </c>
      <c r="AF231" s="505" t="s">
        <v>370</v>
      </c>
      <c r="AG231" s="489"/>
      <c r="AH231" s="490"/>
      <c r="AI231" s="490"/>
      <c r="AJ231" s="490"/>
      <c r="AK231" s="491"/>
      <c r="AL231" s="494"/>
      <c r="AM231" s="490"/>
      <c r="AN231" s="490"/>
      <c r="AO231" s="490"/>
      <c r="AP231" s="132"/>
      <c r="AQ231" s="533" t="s">
        <v>474</v>
      </c>
      <c r="AR231" s="59"/>
      <c r="AS231" s="131"/>
    </row>
    <row r="232" spans="1:45" ht="26.25" thickBot="1">
      <c r="A232" s="53"/>
      <c r="B232" s="470" t="s">
        <v>478</v>
      </c>
      <c r="C232" s="416"/>
      <c r="D232" s="476" t="s">
        <v>477</v>
      </c>
      <c r="E232" s="429"/>
      <c r="F232" s="3"/>
      <c r="G232" s="492">
        <v>2</v>
      </c>
      <c r="H232" s="130"/>
      <c r="I232" s="131"/>
      <c r="J232" s="131"/>
      <c r="K232" s="131"/>
      <c r="L232" s="513"/>
      <c r="M232" s="526"/>
      <c r="N232" s="527"/>
      <c r="O232" s="527"/>
      <c r="P232" s="527"/>
      <c r="Q232" s="528"/>
      <c r="R232" s="529"/>
      <c r="S232" s="530"/>
      <c r="T232" s="530"/>
      <c r="U232" s="530"/>
      <c r="V232" s="516"/>
      <c r="W232" s="531"/>
      <c r="X232" s="531"/>
      <c r="Y232" s="531"/>
      <c r="Z232" s="532"/>
      <c r="AA232" s="520"/>
      <c r="AB232" s="503" t="s">
        <v>371</v>
      </c>
      <c r="AC232" s="504" t="s">
        <v>371</v>
      </c>
      <c r="AD232" s="504" t="s">
        <v>369</v>
      </c>
      <c r="AE232" s="504" t="s">
        <v>230</v>
      </c>
      <c r="AF232" s="505" t="s">
        <v>370</v>
      </c>
      <c r="AG232" s="489"/>
      <c r="AH232" s="490"/>
      <c r="AI232" s="490"/>
      <c r="AJ232" s="490"/>
      <c r="AK232" s="491"/>
      <c r="AL232" s="494"/>
      <c r="AM232" s="490"/>
      <c r="AN232" s="490"/>
      <c r="AO232" s="490"/>
      <c r="AP232" s="523"/>
      <c r="AQ232" s="130"/>
      <c r="AR232" s="131"/>
      <c r="AS232" s="131"/>
    </row>
    <row r="233" spans="1:45" ht="13.5" thickBot="1">
      <c r="A233" s="53"/>
      <c r="B233" s="470" t="s">
        <v>479</v>
      </c>
      <c r="C233" s="416"/>
      <c r="D233" s="476" t="s">
        <v>480</v>
      </c>
      <c r="E233" s="429"/>
      <c r="F233" s="3"/>
      <c r="G233" s="492">
        <v>3</v>
      </c>
      <c r="H233" s="130"/>
      <c r="I233" s="131"/>
      <c r="J233" s="131"/>
      <c r="K233" s="131"/>
      <c r="L233" s="513"/>
      <c r="M233" s="526"/>
      <c r="N233" s="527"/>
      <c r="O233" s="527"/>
      <c r="P233" s="527"/>
      <c r="Q233" s="528"/>
      <c r="R233" s="529"/>
      <c r="S233" s="530"/>
      <c r="T233" s="530"/>
      <c r="U233" s="530"/>
      <c r="V233" s="516"/>
      <c r="W233" s="531"/>
      <c r="X233" s="531"/>
      <c r="Y233" s="531"/>
      <c r="Z233" s="532"/>
      <c r="AA233" s="520"/>
      <c r="AB233" s="503" t="s">
        <v>370</v>
      </c>
      <c r="AC233" s="504" t="s">
        <v>369</v>
      </c>
      <c r="AD233" s="504" t="s">
        <v>369</v>
      </c>
      <c r="AE233" s="504" t="s">
        <v>230</v>
      </c>
      <c r="AF233" s="505" t="s">
        <v>373</v>
      </c>
      <c r="AG233" s="494"/>
      <c r="AH233" s="490"/>
      <c r="AI233" s="490"/>
      <c r="AJ233" s="490"/>
      <c r="AK233" s="491"/>
      <c r="AL233" s="494"/>
      <c r="AM233" s="490"/>
      <c r="AN233" s="490"/>
      <c r="AO233" s="490"/>
      <c r="AP233" s="523"/>
      <c r="AQ233" s="130"/>
      <c r="AR233" s="59"/>
      <c r="AS233" s="59"/>
    </row>
    <row r="234" spans="1:45" ht="13.5" thickBot="1">
      <c r="A234" s="53"/>
      <c r="B234" s="534" t="s">
        <v>481</v>
      </c>
      <c r="C234" s="416"/>
      <c r="D234" s="535" t="s">
        <v>482</v>
      </c>
      <c r="E234" s="429"/>
      <c r="F234" s="536"/>
      <c r="G234" s="492" t="s">
        <v>373</v>
      </c>
      <c r="H234" s="537"/>
      <c r="I234" s="538"/>
      <c r="J234" s="538"/>
      <c r="K234" s="538"/>
      <c r="L234" s="539"/>
      <c r="M234" s="537"/>
      <c r="N234" s="538"/>
      <c r="O234" s="538"/>
      <c r="P234" s="538"/>
      <c r="Q234" s="540"/>
      <c r="R234" s="541"/>
      <c r="S234" s="542"/>
      <c r="T234" s="542"/>
      <c r="U234" s="542"/>
      <c r="V234" s="540"/>
      <c r="W234" s="543"/>
      <c r="X234" s="544"/>
      <c r="Y234" s="544"/>
      <c r="Z234" s="544"/>
      <c r="AA234" s="545"/>
      <c r="AB234" s="543" t="s">
        <v>371</v>
      </c>
      <c r="AC234" s="544" t="s">
        <v>369</v>
      </c>
      <c r="AD234" s="544" t="s">
        <v>371</v>
      </c>
      <c r="AE234" s="504" t="s">
        <v>230</v>
      </c>
      <c r="AF234" s="545" t="s">
        <v>373</v>
      </c>
      <c r="AG234" s="489"/>
      <c r="AH234" s="490"/>
      <c r="AI234" s="490"/>
      <c r="AJ234" s="490"/>
      <c r="AK234" s="491"/>
      <c r="AL234" s="494"/>
      <c r="AM234" s="490"/>
      <c r="AN234" s="490"/>
      <c r="AO234" s="490"/>
      <c r="AP234" s="523"/>
      <c r="AQ234" s="130"/>
      <c r="AR234" s="131"/>
      <c r="AS234" s="131"/>
    </row>
    <row r="235" spans="1:45" ht="13.5" thickBot="1">
      <c r="A235" s="53"/>
      <c r="B235" s="534" t="s">
        <v>483</v>
      </c>
      <c r="C235" s="416"/>
      <c r="D235" s="535" t="s">
        <v>484</v>
      </c>
      <c r="E235" s="429"/>
      <c r="F235" s="536"/>
      <c r="G235" s="492" t="s">
        <v>373</v>
      </c>
      <c r="H235" s="537"/>
      <c r="I235" s="538"/>
      <c r="J235" s="538"/>
      <c r="K235" s="538"/>
      <c r="L235" s="539"/>
      <c r="M235" s="537"/>
      <c r="N235" s="538"/>
      <c r="O235" s="538"/>
      <c r="P235" s="538"/>
      <c r="Q235" s="540"/>
      <c r="R235" s="541"/>
      <c r="S235" s="542"/>
      <c r="T235" s="542"/>
      <c r="U235" s="542"/>
      <c r="V235" s="540"/>
      <c r="W235" s="543"/>
      <c r="X235" s="544"/>
      <c r="Y235" s="544"/>
      <c r="Z235" s="544"/>
      <c r="AA235" s="545"/>
      <c r="AB235" s="543" t="s">
        <v>369</v>
      </c>
      <c r="AC235" s="544" t="s">
        <v>485</v>
      </c>
      <c r="AD235" s="544" t="s">
        <v>369</v>
      </c>
      <c r="AE235" s="544" t="s">
        <v>230</v>
      </c>
      <c r="AF235" s="545" t="s">
        <v>373</v>
      </c>
      <c r="AG235" s="489"/>
      <c r="AH235" s="490"/>
      <c r="AI235" s="490"/>
      <c r="AJ235" s="490"/>
      <c r="AK235" s="491"/>
      <c r="AL235" s="494"/>
      <c r="AM235" s="490"/>
      <c r="AN235" s="490"/>
      <c r="AO235" s="490"/>
      <c r="AP235" s="523"/>
      <c r="AQ235" s="130"/>
      <c r="AR235" s="131"/>
      <c r="AS235" s="131"/>
    </row>
    <row r="236" spans="1:45" ht="13.5" thickBot="1">
      <c r="A236" s="53"/>
      <c r="B236" s="534" t="s">
        <v>486</v>
      </c>
      <c r="C236" s="416"/>
      <c r="D236" s="535" t="s">
        <v>487</v>
      </c>
      <c r="E236" s="429"/>
      <c r="F236" s="536"/>
      <c r="G236" s="492" t="s">
        <v>373</v>
      </c>
      <c r="H236" s="537"/>
      <c r="I236" s="538"/>
      <c r="J236" s="538"/>
      <c r="K236" s="538"/>
      <c r="L236" s="539"/>
      <c r="M236" s="537"/>
      <c r="N236" s="538"/>
      <c r="O236" s="538"/>
      <c r="P236" s="538"/>
      <c r="Q236" s="540"/>
      <c r="R236" s="541"/>
      <c r="S236" s="542"/>
      <c r="T236" s="542"/>
      <c r="U236" s="542"/>
      <c r="V236" s="540"/>
      <c r="W236" s="543"/>
      <c r="X236" s="544"/>
      <c r="Y236" s="544"/>
      <c r="Z236" s="544"/>
      <c r="AA236" s="545"/>
      <c r="AB236" s="543" t="s">
        <v>369</v>
      </c>
      <c r="AC236" s="544" t="s">
        <v>369</v>
      </c>
      <c r="AD236" s="544" t="s">
        <v>370</v>
      </c>
      <c r="AE236" s="544" t="s">
        <v>230</v>
      </c>
      <c r="AF236" s="545" t="s">
        <v>373</v>
      </c>
      <c r="AG236" s="489"/>
      <c r="AH236" s="490"/>
      <c r="AI236" s="490"/>
      <c r="AJ236" s="490"/>
      <c r="AK236" s="491"/>
      <c r="AL236" s="494"/>
      <c r="AM236" s="490"/>
      <c r="AN236" s="490"/>
      <c r="AO236" s="490"/>
      <c r="AP236" s="523"/>
      <c r="AQ236" s="474">
        <v>61</v>
      </c>
      <c r="AR236" s="131"/>
      <c r="AS236" s="131"/>
    </row>
    <row r="237" spans="1:45" ht="13.5" thickBot="1">
      <c r="A237" s="53"/>
      <c r="B237" s="534" t="s">
        <v>488</v>
      </c>
      <c r="C237" s="416"/>
      <c r="D237" s="535" t="s">
        <v>489</v>
      </c>
      <c r="E237" s="429"/>
      <c r="F237" s="536"/>
      <c r="G237" s="492" t="s">
        <v>373</v>
      </c>
      <c r="H237" s="537"/>
      <c r="I237" s="538"/>
      <c r="J237" s="538"/>
      <c r="K237" s="538"/>
      <c r="L237" s="539"/>
      <c r="M237" s="537"/>
      <c r="N237" s="538"/>
      <c r="O237" s="538"/>
      <c r="P237" s="538"/>
      <c r="Q237" s="540"/>
      <c r="R237" s="541"/>
      <c r="S237" s="542"/>
      <c r="T237" s="542"/>
      <c r="U237" s="542"/>
      <c r="V237" s="540"/>
      <c r="W237" s="543"/>
      <c r="X237" s="544"/>
      <c r="Y237" s="544"/>
      <c r="Z237" s="544"/>
      <c r="AA237" s="545"/>
      <c r="AB237" s="543" t="s">
        <v>371</v>
      </c>
      <c r="AC237" s="544" t="s">
        <v>490</v>
      </c>
      <c r="AD237" s="544" t="s">
        <v>490</v>
      </c>
      <c r="AE237" s="544" t="s">
        <v>230</v>
      </c>
      <c r="AF237" s="545" t="s">
        <v>373</v>
      </c>
      <c r="AG237" s="489"/>
      <c r="AH237" s="490"/>
      <c r="AI237" s="490"/>
      <c r="AJ237" s="490"/>
      <c r="AK237" s="491"/>
      <c r="AL237" s="494"/>
      <c r="AM237" s="490"/>
      <c r="AN237" s="490"/>
      <c r="AO237" s="490"/>
      <c r="AP237" s="523"/>
      <c r="AQ237" s="130"/>
      <c r="AR237" s="131"/>
      <c r="AS237" s="131"/>
    </row>
    <row r="238" spans="1:45" ht="13.5" thickBot="1">
      <c r="A238" s="53"/>
      <c r="B238" s="470" t="s">
        <v>492</v>
      </c>
      <c r="C238" s="416"/>
      <c r="D238" s="476" t="s">
        <v>493</v>
      </c>
      <c r="E238" s="429"/>
      <c r="F238" s="3"/>
      <c r="G238" s="492">
        <v>3</v>
      </c>
      <c r="H238" s="130"/>
      <c r="I238" s="131"/>
      <c r="J238" s="131"/>
      <c r="K238" s="131"/>
      <c r="L238" s="513"/>
      <c r="M238" s="526"/>
      <c r="N238" s="527"/>
      <c r="O238" s="527"/>
      <c r="P238" s="527"/>
      <c r="Q238" s="528"/>
      <c r="R238" s="529"/>
      <c r="S238" s="530"/>
      <c r="T238" s="530"/>
      <c r="U238" s="530"/>
      <c r="V238" s="516"/>
      <c r="W238" s="531"/>
      <c r="X238" s="531"/>
      <c r="Y238" s="531"/>
      <c r="Z238" s="532"/>
      <c r="AA238" s="520"/>
      <c r="AB238" s="503" t="s">
        <v>370</v>
      </c>
      <c r="AC238" s="504" t="s">
        <v>369</v>
      </c>
      <c r="AD238" s="504" t="s">
        <v>369</v>
      </c>
      <c r="AE238" s="504" t="s">
        <v>230</v>
      </c>
      <c r="AF238" s="505" t="s">
        <v>373</v>
      </c>
      <c r="AG238" s="494"/>
      <c r="AH238" s="490"/>
      <c r="AI238" s="490"/>
      <c r="AJ238" s="490"/>
      <c r="AK238" s="491"/>
      <c r="AL238" s="494"/>
      <c r="AM238" s="490"/>
      <c r="AN238" s="490"/>
      <c r="AO238" s="490"/>
      <c r="AP238" s="523"/>
      <c r="AQ238" s="130"/>
      <c r="AR238" s="59"/>
      <c r="AS238" s="59"/>
    </row>
    <row r="239" spans="1:45" ht="13.5" thickBot="1">
      <c r="A239" s="53"/>
      <c r="B239" s="470" t="s">
        <v>494</v>
      </c>
      <c r="C239" s="416"/>
      <c r="D239" s="476" t="s">
        <v>495</v>
      </c>
      <c r="E239" s="429"/>
      <c r="F239" s="3"/>
      <c r="G239" s="492" t="s">
        <v>373</v>
      </c>
      <c r="H239" s="130"/>
      <c r="I239" s="131"/>
      <c r="J239" s="131"/>
      <c r="K239" s="131"/>
      <c r="L239" s="513"/>
      <c r="M239" s="526"/>
      <c r="N239" s="527"/>
      <c r="O239" s="527"/>
      <c r="P239" s="527"/>
      <c r="Q239" s="528"/>
      <c r="R239" s="529"/>
      <c r="S239" s="530"/>
      <c r="T239" s="530"/>
      <c r="U239" s="530"/>
      <c r="V239" s="516"/>
      <c r="W239" s="531"/>
      <c r="X239" s="531"/>
      <c r="Y239" s="531"/>
      <c r="Z239" s="532"/>
      <c r="AA239" s="520"/>
      <c r="AB239" s="503" t="s">
        <v>370</v>
      </c>
      <c r="AC239" s="504" t="s">
        <v>369</v>
      </c>
      <c r="AD239" s="504" t="s">
        <v>369</v>
      </c>
      <c r="AE239" s="504" t="s">
        <v>230</v>
      </c>
      <c r="AF239" s="505" t="s">
        <v>373</v>
      </c>
      <c r="AG239" s="489"/>
      <c r="AH239" s="490"/>
      <c r="AI239" s="490"/>
      <c r="AJ239" s="490"/>
      <c r="AK239" s="491"/>
      <c r="AL239" s="494"/>
      <c r="AM239" s="490"/>
      <c r="AN239" s="490"/>
      <c r="AO239" s="490"/>
      <c r="AP239" s="523"/>
      <c r="AQ239" s="130"/>
      <c r="AR239" s="131"/>
      <c r="AS239" s="131"/>
    </row>
    <row r="240" spans="1:45" ht="13.5" thickBot="1">
      <c r="A240" s="53"/>
      <c r="B240" s="470" t="s">
        <v>498</v>
      </c>
      <c r="C240" s="416"/>
      <c r="D240" s="476" t="s">
        <v>497</v>
      </c>
      <c r="E240" s="429"/>
      <c r="F240" s="3"/>
      <c r="G240" s="492" t="s">
        <v>370</v>
      </c>
      <c r="H240" s="130"/>
      <c r="I240" s="131"/>
      <c r="J240" s="131"/>
      <c r="K240" s="131"/>
      <c r="L240" s="513"/>
      <c r="M240" s="526"/>
      <c r="N240" s="527"/>
      <c r="O240" s="527"/>
      <c r="P240" s="527"/>
      <c r="Q240" s="528"/>
      <c r="R240" s="529"/>
      <c r="S240" s="530"/>
      <c r="T240" s="530"/>
      <c r="U240" s="530"/>
      <c r="V240" s="516"/>
      <c r="W240" s="531"/>
      <c r="X240" s="531"/>
      <c r="Y240" s="531"/>
      <c r="Z240" s="532"/>
      <c r="AA240" s="520"/>
      <c r="AB240" s="503" t="s">
        <v>370</v>
      </c>
      <c r="AC240" s="504" t="s">
        <v>369</v>
      </c>
      <c r="AD240" s="504" t="s">
        <v>369</v>
      </c>
      <c r="AE240" s="504" t="s">
        <v>230</v>
      </c>
      <c r="AF240" s="505" t="s">
        <v>370</v>
      </c>
      <c r="AG240" s="489"/>
      <c r="AH240" s="490"/>
      <c r="AI240" s="490"/>
      <c r="AJ240" s="490"/>
      <c r="AK240" s="491"/>
      <c r="AL240" s="494"/>
      <c r="AM240" s="490"/>
      <c r="AN240" s="490"/>
      <c r="AO240" s="490"/>
      <c r="AP240" s="523"/>
      <c r="AQ240" s="130"/>
      <c r="AR240" s="131"/>
      <c r="AS240" s="131"/>
    </row>
    <row r="241" spans="1:45" ht="26.25" thickBot="1">
      <c r="A241" s="552"/>
      <c r="B241" s="534" t="s">
        <v>500</v>
      </c>
      <c r="C241" s="416"/>
      <c r="D241" s="535" t="s">
        <v>499</v>
      </c>
      <c r="E241" s="429"/>
      <c r="F241" s="3"/>
      <c r="G241" s="492" t="s">
        <v>373</v>
      </c>
      <c r="H241" s="537"/>
      <c r="I241" s="538"/>
      <c r="J241" s="538"/>
      <c r="K241" s="538"/>
      <c r="L241" s="539"/>
      <c r="M241" s="537"/>
      <c r="N241" s="538"/>
      <c r="O241" s="538"/>
      <c r="P241" s="538"/>
      <c r="Q241" s="540"/>
      <c r="R241" s="541"/>
      <c r="S241" s="542"/>
      <c r="T241" s="542"/>
      <c r="U241" s="542"/>
      <c r="V241" s="540"/>
      <c r="W241" s="543" t="s">
        <v>369</v>
      </c>
      <c r="X241" s="544" t="s">
        <v>370</v>
      </c>
      <c r="Y241" s="544" t="s">
        <v>369</v>
      </c>
      <c r="Z241" s="542" t="s">
        <v>230</v>
      </c>
      <c r="AA241" s="545" t="s">
        <v>373</v>
      </c>
      <c r="AB241" s="489"/>
      <c r="AC241" s="490"/>
      <c r="AD241" s="490"/>
      <c r="AE241" s="490"/>
      <c r="AF241" s="491"/>
      <c r="AG241" s="489"/>
      <c r="AH241" s="490"/>
      <c r="AI241" s="490"/>
      <c r="AJ241" s="490"/>
      <c r="AK241" s="491"/>
      <c r="AL241" s="494"/>
      <c r="AM241" s="490"/>
      <c r="AN241" s="490"/>
      <c r="AO241" s="490"/>
      <c r="AP241" s="132"/>
      <c r="AQ241" s="474">
        <v>63</v>
      </c>
      <c r="AR241" s="59"/>
      <c r="AS241" s="382"/>
    </row>
    <row r="242" spans="1:45" ht="26.25" thickBot="1">
      <c r="A242" s="552"/>
      <c r="B242" s="534" t="s">
        <v>502</v>
      </c>
      <c r="C242" s="416"/>
      <c r="D242" s="535" t="s">
        <v>501</v>
      </c>
      <c r="E242" s="429"/>
      <c r="F242" s="3"/>
      <c r="G242" s="492" t="s">
        <v>373</v>
      </c>
      <c r="H242" s="537"/>
      <c r="I242" s="538"/>
      <c r="J242" s="538"/>
      <c r="K242" s="538"/>
      <c r="L242" s="539"/>
      <c r="M242" s="537"/>
      <c r="N242" s="538"/>
      <c r="O242" s="538"/>
      <c r="P242" s="538"/>
      <c r="Q242" s="540"/>
      <c r="R242" s="541"/>
      <c r="S242" s="542"/>
      <c r="T242" s="542"/>
      <c r="U242" s="542"/>
      <c r="V242" s="540"/>
      <c r="W242" s="543" t="s">
        <v>369</v>
      </c>
      <c r="X242" s="544" t="s">
        <v>370</v>
      </c>
      <c r="Y242" s="544" t="s">
        <v>369</v>
      </c>
      <c r="Z242" s="542" t="s">
        <v>230</v>
      </c>
      <c r="AA242" s="545" t="s">
        <v>373</v>
      </c>
      <c r="AB242" s="489"/>
      <c r="AC242" s="490"/>
      <c r="AD242" s="490"/>
      <c r="AE242" s="490"/>
      <c r="AF242" s="491"/>
      <c r="AG242" s="489"/>
      <c r="AH242" s="490"/>
      <c r="AI242" s="490"/>
      <c r="AJ242" s="490"/>
      <c r="AK242" s="491"/>
      <c r="AL242" s="494"/>
      <c r="AM242" s="490"/>
      <c r="AN242" s="490"/>
      <c r="AO242" s="490"/>
      <c r="AP242" s="132"/>
      <c r="AQ242" s="474">
        <v>59</v>
      </c>
      <c r="AR242" s="59"/>
      <c r="AS242" s="382"/>
    </row>
    <row r="243" spans="1:45" ht="13.5" thickBot="1">
      <c r="A243" s="552"/>
      <c r="B243" s="534" t="s">
        <v>503</v>
      </c>
      <c r="C243" s="416"/>
      <c r="D243" s="535" t="s">
        <v>504</v>
      </c>
      <c r="E243" s="429"/>
      <c r="F243" s="3"/>
      <c r="G243" s="492" t="s">
        <v>373</v>
      </c>
      <c r="H243" s="537"/>
      <c r="I243" s="538"/>
      <c r="J243" s="538"/>
      <c r="K243" s="538"/>
      <c r="L243" s="539"/>
      <c r="M243" s="537"/>
      <c r="N243" s="538"/>
      <c r="O243" s="538"/>
      <c r="P243" s="538"/>
      <c r="Q243" s="540"/>
      <c r="R243" s="541"/>
      <c r="S243" s="542"/>
      <c r="T243" s="542"/>
      <c r="U243" s="542"/>
      <c r="V243" s="540"/>
      <c r="W243" s="543" t="s">
        <v>370</v>
      </c>
      <c r="X243" s="544" t="s">
        <v>369</v>
      </c>
      <c r="Y243" s="544" t="s">
        <v>371</v>
      </c>
      <c r="Z243" s="542" t="s">
        <v>230</v>
      </c>
      <c r="AA243" s="545" t="s">
        <v>373</v>
      </c>
      <c r="AB243" s="489"/>
      <c r="AC243" s="490"/>
      <c r="AD243" s="490"/>
      <c r="AE243" s="490"/>
      <c r="AF243" s="491"/>
      <c r="AG243" s="489"/>
      <c r="AH243" s="490"/>
      <c r="AI243" s="490"/>
      <c r="AJ243" s="490"/>
      <c r="AK243" s="491"/>
      <c r="AL243" s="494"/>
      <c r="AM243" s="490"/>
      <c r="AN243" s="490"/>
      <c r="AO243" s="490"/>
      <c r="AP243" s="132"/>
      <c r="AQ243" s="533"/>
      <c r="AR243" s="59"/>
      <c r="AS243" s="382"/>
    </row>
    <row r="244" spans="1:45" ht="26.25" thickBot="1">
      <c r="A244" s="552"/>
      <c r="B244" s="534" t="s">
        <v>505</v>
      </c>
      <c r="C244" s="416"/>
      <c r="D244" s="535" t="s">
        <v>506</v>
      </c>
      <c r="E244" s="429"/>
      <c r="F244" s="3"/>
      <c r="G244" s="492" t="s">
        <v>373</v>
      </c>
      <c r="H244" s="537"/>
      <c r="I244" s="538"/>
      <c r="J244" s="538"/>
      <c r="K244" s="538"/>
      <c r="L244" s="539"/>
      <c r="M244" s="537"/>
      <c r="N244" s="538"/>
      <c r="O244" s="538"/>
      <c r="P244" s="538"/>
      <c r="Q244" s="540"/>
      <c r="R244" s="541"/>
      <c r="S244" s="542"/>
      <c r="T244" s="542"/>
      <c r="U244" s="542"/>
      <c r="V244" s="540"/>
      <c r="W244" s="543" t="s">
        <v>369</v>
      </c>
      <c r="X244" s="544" t="s">
        <v>369</v>
      </c>
      <c r="Y244" s="544" t="s">
        <v>370</v>
      </c>
      <c r="Z244" s="542" t="s">
        <v>230</v>
      </c>
      <c r="AA244" s="545" t="s">
        <v>373</v>
      </c>
      <c r="AB244" s="489"/>
      <c r="AC244" s="490"/>
      <c r="AD244" s="490"/>
      <c r="AE244" s="490"/>
      <c r="AF244" s="491"/>
      <c r="AG244" s="489"/>
      <c r="AH244" s="490"/>
      <c r="AI244" s="490"/>
      <c r="AJ244" s="490"/>
      <c r="AK244" s="491"/>
      <c r="AL244" s="494"/>
      <c r="AM244" s="490"/>
      <c r="AN244" s="490"/>
      <c r="AO244" s="490"/>
      <c r="AP244" s="132"/>
      <c r="AQ244" s="533"/>
      <c r="AR244" s="59"/>
      <c r="AS244" s="382"/>
    </row>
    <row r="245" spans="1:45" ht="13.5" thickBot="1">
      <c r="A245" s="552"/>
      <c r="B245" s="534" t="s">
        <v>508</v>
      </c>
      <c r="C245" s="416"/>
      <c r="D245" s="535" t="s">
        <v>509</v>
      </c>
      <c r="E245" s="429"/>
      <c r="F245" s="3"/>
      <c r="G245" s="492" t="s">
        <v>373</v>
      </c>
      <c r="H245" s="537"/>
      <c r="I245" s="538"/>
      <c r="J245" s="538"/>
      <c r="K245" s="538"/>
      <c r="L245" s="539"/>
      <c r="M245" s="537"/>
      <c r="N245" s="538"/>
      <c r="O245" s="538"/>
      <c r="P245" s="538"/>
      <c r="Q245" s="540"/>
      <c r="R245" s="541"/>
      <c r="S245" s="542"/>
      <c r="T245" s="542"/>
      <c r="U245" s="542"/>
      <c r="V245" s="540"/>
      <c r="W245" s="543" t="s">
        <v>369</v>
      </c>
      <c r="X245" s="544" t="s">
        <v>369</v>
      </c>
      <c r="Y245" s="544" t="s">
        <v>369</v>
      </c>
      <c r="Z245" s="542" t="s">
        <v>230</v>
      </c>
      <c r="AA245" s="545" t="s">
        <v>373</v>
      </c>
      <c r="AB245" s="489"/>
      <c r="AC245" s="490"/>
      <c r="AD245" s="490"/>
      <c r="AE245" s="490"/>
      <c r="AF245" s="491"/>
      <c r="AG245" s="489"/>
      <c r="AH245" s="490"/>
      <c r="AI245" s="490"/>
      <c r="AJ245" s="490"/>
      <c r="AK245" s="491"/>
      <c r="AL245" s="494"/>
      <c r="AM245" s="490"/>
      <c r="AN245" s="490"/>
      <c r="AO245" s="490"/>
      <c r="AP245" s="132"/>
      <c r="AQ245" s="533"/>
      <c r="AR245" s="59"/>
      <c r="AS245" s="382"/>
    </row>
    <row r="246" spans="1:45" ht="13.5" thickBot="1">
      <c r="A246" s="552"/>
      <c r="B246" s="534" t="s">
        <v>513</v>
      </c>
      <c r="C246" s="416"/>
      <c r="D246" s="535" t="s">
        <v>514</v>
      </c>
      <c r="E246" s="429"/>
      <c r="F246" s="3"/>
      <c r="G246" s="492" t="s">
        <v>370</v>
      </c>
      <c r="H246" s="537"/>
      <c r="I246" s="538"/>
      <c r="J246" s="538"/>
      <c r="K246" s="538"/>
      <c r="L246" s="539"/>
      <c r="M246" s="537"/>
      <c r="N246" s="538"/>
      <c r="O246" s="538"/>
      <c r="P246" s="538"/>
      <c r="Q246" s="540"/>
      <c r="R246" s="541"/>
      <c r="S246" s="542"/>
      <c r="T246" s="542"/>
      <c r="U246" s="542"/>
      <c r="V246" s="540"/>
      <c r="W246" s="543" t="s">
        <v>371</v>
      </c>
      <c r="X246" s="544" t="s">
        <v>371</v>
      </c>
      <c r="Y246" s="544" t="s">
        <v>369</v>
      </c>
      <c r="Z246" s="542" t="s">
        <v>230</v>
      </c>
      <c r="AA246" s="545" t="s">
        <v>370</v>
      </c>
      <c r="AB246" s="489"/>
      <c r="AC246" s="490"/>
      <c r="AD246" s="490"/>
      <c r="AE246" s="490"/>
      <c r="AF246" s="491"/>
      <c r="AG246" s="489"/>
      <c r="AH246" s="490"/>
      <c r="AI246" s="490"/>
      <c r="AJ246" s="490"/>
      <c r="AK246" s="491"/>
      <c r="AL246" s="494"/>
      <c r="AM246" s="490"/>
      <c r="AN246" s="490"/>
      <c r="AO246" s="490"/>
      <c r="AP246" s="132"/>
      <c r="AQ246" s="533"/>
      <c r="AR246" s="59"/>
      <c r="AS246" s="382"/>
    </row>
    <row r="247" spans="1:45" ht="13.5" thickBot="1">
      <c r="A247" s="552"/>
      <c r="B247" s="534" t="s">
        <v>516</v>
      </c>
      <c r="C247" s="416"/>
      <c r="D247" s="535" t="s">
        <v>515</v>
      </c>
      <c r="E247" s="429"/>
      <c r="F247" s="3"/>
      <c r="G247" s="492" t="s">
        <v>373</v>
      </c>
      <c r="H247" s="537"/>
      <c r="I247" s="538"/>
      <c r="J247" s="538"/>
      <c r="K247" s="538"/>
      <c r="L247" s="539"/>
      <c r="M247" s="537"/>
      <c r="N247" s="538"/>
      <c r="O247" s="538"/>
      <c r="P247" s="538"/>
      <c r="Q247" s="540"/>
      <c r="R247" s="541"/>
      <c r="S247" s="542"/>
      <c r="T247" s="542"/>
      <c r="U247" s="542"/>
      <c r="V247" s="540"/>
      <c r="W247" s="543" t="s">
        <v>370</v>
      </c>
      <c r="X247" s="544" t="s">
        <v>369</v>
      </c>
      <c r="Y247" s="544" t="s">
        <v>369</v>
      </c>
      <c r="Z247" s="542" t="s">
        <v>230</v>
      </c>
      <c r="AA247" s="545" t="s">
        <v>373</v>
      </c>
      <c r="AB247" s="489"/>
      <c r="AC247" s="490"/>
      <c r="AD247" s="490"/>
      <c r="AE247" s="490"/>
      <c r="AF247" s="491"/>
      <c r="AG247" s="489"/>
      <c r="AH247" s="490"/>
      <c r="AI247" s="490"/>
      <c r="AJ247" s="490"/>
      <c r="AK247" s="491"/>
      <c r="AL247" s="494"/>
      <c r="AM247" s="490"/>
      <c r="AN247" s="490"/>
      <c r="AO247" s="490"/>
      <c r="AP247" s="132"/>
      <c r="AQ247" s="474">
        <v>59</v>
      </c>
      <c r="AR247" s="59"/>
      <c r="AS247" s="382"/>
    </row>
    <row r="248" spans="1:45" ht="13.5" thickBot="1">
      <c r="A248" s="332"/>
      <c r="B248" s="398"/>
      <c r="C248" s="399"/>
      <c r="D248" s="400"/>
      <c r="E248" s="429"/>
      <c r="F248" s="387"/>
      <c r="G248" s="388"/>
      <c r="H248" s="451"/>
      <c r="I248" s="435"/>
      <c r="J248" s="435"/>
      <c r="K248" s="435"/>
      <c r="L248" s="436"/>
      <c r="M248" s="455"/>
      <c r="N248" s="456"/>
      <c r="O248" s="456"/>
      <c r="P248" s="457"/>
      <c r="Q248" s="456"/>
      <c r="R248" s="456"/>
      <c r="S248" s="440"/>
      <c r="T248" s="440"/>
      <c r="U248" s="440"/>
      <c r="V248" s="440"/>
      <c r="W248" s="440"/>
      <c r="X248" s="440"/>
      <c r="Y248" s="440"/>
      <c r="Z248" s="458"/>
      <c r="AA248" s="440"/>
      <c r="AB248" s="456"/>
      <c r="AC248" s="440"/>
      <c r="AD248" s="440"/>
      <c r="AE248" s="458"/>
      <c r="AF248" s="440"/>
      <c r="AG248" s="456"/>
      <c r="AH248" s="456"/>
      <c r="AI248" s="456"/>
      <c r="AJ248" s="456"/>
      <c r="AK248" s="456"/>
      <c r="AL248" s="440"/>
      <c r="AM248" s="440"/>
      <c r="AN248" s="440"/>
      <c r="AO248" s="458"/>
      <c r="AP248" s="442"/>
      <c r="AQ248" s="434"/>
      <c r="AR248" s="435"/>
      <c r="AS248" s="437"/>
    </row>
    <row r="249" ht="12.75" customHeight="1" thickTop="1"/>
  </sheetData>
  <sheetProtection/>
  <mergeCells count="34">
    <mergeCell ref="G142:G143"/>
    <mergeCell ref="A142:A143"/>
    <mergeCell ref="B142:B143"/>
    <mergeCell ref="C142:C143"/>
    <mergeCell ref="F142:F143"/>
    <mergeCell ref="AQ11:AS11"/>
    <mergeCell ref="A139:A140"/>
    <mergeCell ref="B139:B140"/>
    <mergeCell ref="D139:D140"/>
    <mergeCell ref="F12:F13"/>
    <mergeCell ref="A71:D71"/>
    <mergeCell ref="A111:D111"/>
    <mergeCell ref="A12:A13"/>
    <mergeCell ref="C12:C13"/>
    <mergeCell ref="G9:G10"/>
    <mergeCell ref="H9:AP9"/>
    <mergeCell ref="B12:B13"/>
    <mergeCell ref="A78:D78"/>
    <mergeCell ref="A9:A10"/>
    <mergeCell ref="B9:B10"/>
    <mergeCell ref="D9:D10"/>
    <mergeCell ref="F9:F10"/>
    <mergeCell ref="G12:G13"/>
    <mergeCell ref="H12:AP12"/>
    <mergeCell ref="AQ184:AS184"/>
    <mergeCell ref="AQ142:AS142"/>
    <mergeCell ref="A15:D15"/>
    <mergeCell ref="A27:D27"/>
    <mergeCell ref="A57:D57"/>
    <mergeCell ref="A79:D79"/>
    <mergeCell ref="A36:D36"/>
    <mergeCell ref="G139:G140"/>
    <mergeCell ref="F139:F140"/>
    <mergeCell ref="A88:D88"/>
  </mergeCells>
  <printOptions horizontalCentered="1" verticalCentered="1"/>
  <pageMargins left="0.3937007874015748" right="0.1968503937007874" top="0.3937007874015748" bottom="0.3937007874015748" header="0.5118110236220472" footer="0.2755905511811024"/>
  <pageSetup fitToHeight="10" horizontalDpi="600" verticalDpi="600" orientation="landscape" paperSize="9" scale="53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2016-09-17T22:16:24Z</cp:lastPrinted>
  <dcterms:created xsi:type="dcterms:W3CDTF">2006-03-29T07:49:40Z</dcterms:created>
  <dcterms:modified xsi:type="dcterms:W3CDTF">2016-11-25T11:32:08Z</dcterms:modified>
  <cp:category/>
  <cp:version/>
  <cp:contentType/>
  <cp:contentStatus/>
</cp:coreProperties>
</file>