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<sst xmlns="http://schemas.openxmlformats.org/spreadsheetml/2006/main" count="339" uniqueCount="226">
  <si>
    <t>Mintatanterv</t>
  </si>
  <si>
    <t>nappali tagozat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</si>
  <si>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</si>
  <si>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</si>
  <si>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</si>
  <si>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</si>
  <si>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</si>
  <si>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</si>
  <si>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</si>
  <si>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</si>
  <si>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</si>
  <si>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</si>
  <si>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</si>
  <si>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</si>
  <si>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</si>
  <si>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</si>
  <si>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</si>
  <si>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</si>
  <si>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</si>
  <si>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</si>
  <si>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</si>
  <si>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</si>
  <si>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</si>
  <si>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</si>
  <si>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</si>
  <si>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</si>
  <si>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</si>
  <si>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</si>
  <si>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</si>
  <si>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</si>
  <si>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</si>
  <si>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</si>
  <si>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</si>
  <si>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</si>
  <si>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</si>
  <si>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</si>
  <si>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</si>
  <si>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</si>
  <si>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</si>
  <si>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</si>
  <si>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</si>
  <si>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</si>
  <si>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</si>
  <si>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</si>
  <si>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</si>
  <si>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</si>
  <si>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</si>
  <si>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</si>
  <si>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</si>
  <si>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</si>
  <si>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</si>
  <si>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</si>
  <si>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</si>
  <si>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</si>
  <si>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</si>
  <si>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</si>
  <si>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</si>
  <si>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</si>
  <si>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</si>
  <si>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</si>
  <si>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s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</si>
  <si>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</si>
  <si>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</si>
  <si>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</si>
  <si>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</si>
  <si>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</si>
  <si>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</si>
  <si>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Matematika szigorlat</t>
  </si>
  <si>
    <t>Mechanika II</t>
  </si>
  <si>
    <t>Mechanika I</t>
  </si>
  <si>
    <t>GSVKG1A2NB</t>
  </si>
  <si>
    <t>Közgazdaságtan II</t>
  </si>
  <si>
    <t>BGBFI13NNB</t>
  </si>
  <si>
    <t>Informatika alapjai I.</t>
  </si>
  <si>
    <t>Informatika alapjai II.</t>
  </si>
  <si>
    <t>KHTEL11JNB</t>
  </si>
  <si>
    <t>KHTEL22JNB</t>
  </si>
  <si>
    <t>Elektrotechnika I.</t>
  </si>
  <si>
    <t>Elektrotechnika II.</t>
  </si>
  <si>
    <t>GSVKG2A2NB</t>
  </si>
  <si>
    <t>Közgazdaságtan I.</t>
  </si>
  <si>
    <t>Had- és technikatörténet</t>
  </si>
  <si>
    <t>BGBJO14NNB</t>
  </si>
  <si>
    <t>Jogi ismeretek</t>
  </si>
  <si>
    <t>BGBBI14NNB</t>
  </si>
  <si>
    <t xml:space="preserve">Biztosítási ismertek </t>
  </si>
  <si>
    <t>Pszichológia</t>
  </si>
  <si>
    <t>Környezetvédelem</t>
  </si>
  <si>
    <t>BGBMU14NNB</t>
  </si>
  <si>
    <t xml:space="preserve">Munkavédelem, ergonómia I. </t>
  </si>
  <si>
    <t>BGBMU25NNB</t>
  </si>
  <si>
    <t xml:space="preserve">Munkavédelem, ergonómia II. </t>
  </si>
  <si>
    <t>BGBHA14NNB</t>
  </si>
  <si>
    <t>Haditechnikai alapismeretek</t>
  </si>
  <si>
    <t>KMAIV13JNB</t>
  </si>
  <si>
    <t>BGBMU11NNB</t>
  </si>
  <si>
    <t>Műszaki kommunikáció</t>
  </si>
  <si>
    <t>BMPVI17NNB</t>
  </si>
  <si>
    <t>Vezetői ismeretek</t>
  </si>
  <si>
    <t>BGBMA13NNB</t>
  </si>
  <si>
    <t>Mérnöki alapismeretek és mérések</t>
  </si>
  <si>
    <r>
      <t>Biztonságtechnikai modul:</t>
    </r>
    <r>
      <rPr>
        <sz val="9.5"/>
        <rFont val="Times New Roman"/>
        <family val="1"/>
      </rPr>
      <t xml:space="preserve"> </t>
    </r>
  </si>
  <si>
    <t>BAGAG11NNB</t>
  </si>
  <si>
    <t>BAGAG22NNB</t>
  </si>
  <si>
    <t>Anyag- és gyártásimeret II.</t>
  </si>
  <si>
    <t>Anyag- és gyártásimeret I.</t>
  </si>
  <si>
    <t>BGBSZ12NNB</t>
  </si>
  <si>
    <t xml:space="preserve">Szerkezettan I. </t>
  </si>
  <si>
    <t>BGBSZ23NNB</t>
  </si>
  <si>
    <t>Szerkezettan II.</t>
  </si>
  <si>
    <t>BGBMS13NNB</t>
  </si>
  <si>
    <t>Mechanika, szerkezettan</t>
  </si>
  <si>
    <t>BGBEP13NNB</t>
  </si>
  <si>
    <t xml:space="preserve">Építészet, épületgépészet I. </t>
  </si>
  <si>
    <t>BGBEP24NNB</t>
  </si>
  <si>
    <t xml:space="preserve">Építészet, épületgépészet II. </t>
  </si>
  <si>
    <t>KMAAN21JNB</t>
  </si>
  <si>
    <t>KHTAN22JNB</t>
  </si>
  <si>
    <t>Analóg áramkörök, érzékelők I.</t>
  </si>
  <si>
    <t>BGBPS13NNB</t>
  </si>
  <si>
    <t>Analóg áramkörök, érzékelők II.</t>
  </si>
  <si>
    <t>BGBKM12NNB</t>
  </si>
  <si>
    <t>Differenciált szakmai ismeretek</t>
  </si>
  <si>
    <t>Szakdolgozat</t>
  </si>
  <si>
    <t>Mindösszesen alap+szakirány:</t>
  </si>
  <si>
    <t>Összes óraszám              heti</t>
  </si>
  <si>
    <t>Biztonságtechnikai szakirány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</si>
  <si>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</si>
  <si>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</si>
  <si>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</si>
  <si>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</si>
  <si>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</si>
  <si>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</si>
  <si>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</si>
  <si>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</si>
  <si>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</si>
  <si>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</si>
  <si>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</si>
  <si>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</si>
  <si>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</si>
  <si>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BGBOR15NNB</t>
  </si>
  <si>
    <t>BGBOR26NNB</t>
  </si>
  <si>
    <t>Őrzésvédelem, fegyverism. I.</t>
  </si>
  <si>
    <t>Őrzésvédelem, fegyverism. II.</t>
  </si>
  <si>
    <t>BGBTV15NNB</t>
  </si>
  <si>
    <t>BGBTV26NNB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</si>
  <si>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</si>
  <si>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</si>
  <si>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</si>
  <si>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</si>
  <si>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</si>
  <si>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BGBRE15NNB</t>
  </si>
  <si>
    <t>Rendészet</t>
  </si>
  <si>
    <t>BGBPV15NNB</t>
  </si>
  <si>
    <t>Polgári védelem</t>
  </si>
  <si>
    <t>BGBKA16NNB</t>
  </si>
  <si>
    <t>Katasztrófaelhárítás</t>
  </si>
  <si>
    <t>BGBKO16NNB</t>
  </si>
  <si>
    <t>Közlekedés, járművek</t>
  </si>
  <si>
    <t>KHTHK16JNB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</si>
  <si>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</si>
  <si>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</si>
  <si>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</si>
  <si>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</si>
  <si>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</si>
  <si>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</si>
  <si>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</si>
  <si>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 xml:space="preserve">BGRMA1BNNB </t>
  </si>
  <si>
    <t>BGRMA2BNNB</t>
  </si>
  <si>
    <t>BGRMASBNNB</t>
  </si>
  <si>
    <t>BGBMC11NNB</t>
  </si>
  <si>
    <t>BGBMC22NNB</t>
  </si>
  <si>
    <t>BGBHT11NNB</t>
  </si>
  <si>
    <t>Gazdasági és humán ismeretek</t>
  </si>
  <si>
    <t xml:space="preserve">Szakmai törzsanyag </t>
  </si>
  <si>
    <t>Vállalkozási és pü. jog</t>
  </si>
  <si>
    <t>BGBET17NNB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</si>
  <si>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</si>
  <si>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</si>
  <si>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</si>
  <si>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</si>
  <si>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</si>
  <si>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</si>
  <si>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Angol nyelv általános</t>
  </si>
  <si>
    <t>20.</t>
  </si>
  <si>
    <t>53.</t>
  </si>
  <si>
    <t>54.</t>
  </si>
  <si>
    <t>56.</t>
  </si>
  <si>
    <t>57.</t>
  </si>
  <si>
    <t>58.</t>
  </si>
  <si>
    <t>59.</t>
  </si>
  <si>
    <t>60.</t>
  </si>
  <si>
    <t>61.</t>
  </si>
  <si>
    <t>18.</t>
  </si>
  <si>
    <t>Szakmai gyakorlat</t>
  </si>
  <si>
    <t>Záróvizsga tárgyak:</t>
  </si>
  <si>
    <t>Össz TT, gazd+hum+szakmai törzs+kieg tárgyak:</t>
  </si>
  <si>
    <t>Félév(ek)</t>
  </si>
  <si>
    <t xml:space="preserve">     Félév(ek)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</si>
  <si>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</si>
  <si>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</si>
  <si>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</si>
  <si>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</si>
  <si>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</si>
  <si>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</si>
  <si>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</si>
  <si>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</si>
  <si>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                                                                                                             Had- és biztonságtechnikus mérnöki szak</t>
  </si>
  <si>
    <t>KMADT14JNB</t>
  </si>
  <si>
    <t xml:space="preserve">Digitális technika I </t>
  </si>
  <si>
    <t>Digitális technika II</t>
  </si>
  <si>
    <t>KMADT25JNB</t>
  </si>
  <si>
    <t>KHTVR15JNB</t>
  </si>
  <si>
    <t>KMAVR26JNB</t>
  </si>
  <si>
    <t>80 kredit</t>
  </si>
  <si>
    <t>BGBKO14NNB</t>
  </si>
  <si>
    <t>BGBVP15NNB</t>
  </si>
  <si>
    <t>BGRLG15NNB</t>
  </si>
  <si>
    <t>BAGMB13NNB</t>
  </si>
  <si>
    <t>BGRIA1BNNB</t>
  </si>
  <si>
    <t>BGRIA2BNNB</t>
  </si>
  <si>
    <t>BGRIALBNNB</t>
  </si>
  <si>
    <t>32*</t>
  </si>
  <si>
    <t>*egyidejűleg felvéve</t>
  </si>
  <si>
    <t>Bánki Donát Gépész és Biztonságtechnikai Mérnöki Kar</t>
  </si>
  <si>
    <t>Óbudai Egyetem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</si>
</sst>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i/>
      <sz val="9.5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sz val="9.5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5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0" fillId="0" borderId="5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40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4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5" fillId="0" borderId="9" xfId="0" applyFont="1" applyBorder="1" applyAlignment="1">
      <alignment/>
    </xf>
    <xf numFmtId="0" fontId="6" fillId="2" borderId="66" xfId="0" applyFont="1" applyFill="1" applyBorder="1" applyAlignment="1">
      <alignment wrapText="1"/>
    </xf>
    <xf numFmtId="0" fontId="6" fillId="2" borderId="67" xfId="0" applyFont="1" applyFill="1" applyBorder="1" applyAlignment="1">
      <alignment/>
    </xf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 vertical="top" wrapText="1"/>
    </xf>
    <xf numFmtId="0" fontId="5" fillId="2" borderId="69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5" fillId="2" borderId="75" xfId="0" applyFont="1" applyFill="1" applyBorder="1" applyAlignment="1">
      <alignment horizontal="center"/>
    </xf>
    <xf numFmtId="0" fontId="6" fillId="0" borderId="52" xfId="0" applyFont="1" applyBorder="1" applyAlignment="1">
      <alignment/>
    </xf>
    <xf numFmtId="0" fontId="5" fillId="0" borderId="76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19" applyFont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8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0" fillId="0" borderId="8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8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80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86" xfId="0" applyFont="1" applyFill="1" applyBorder="1" applyAlignment="1">
      <alignment horizontal="center" wrapText="1"/>
    </xf>
    <xf numFmtId="0" fontId="6" fillId="0" borderId="87" xfId="0" applyFont="1" applyFill="1" applyBorder="1" applyAlignment="1">
      <alignment horizontal="center" wrapText="1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66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0" fillId="0" borderId="9" xfId="0" applyBorder="1" applyAlignment="1">
      <alignment/>
    </xf>
    <xf numFmtId="0" fontId="6" fillId="0" borderId="45" xfId="0" applyFont="1" applyBorder="1" applyAlignment="1">
      <alignment wrapText="1"/>
    </xf>
    <xf numFmtId="0" fontId="6" fillId="0" borderId="9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9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5" fillId="0" borderId="93" xfId="0" applyFont="1" applyBorder="1" applyAlignment="1">
      <alignment horizontal="center" vertical="top" wrapText="1"/>
    </xf>
    <xf numFmtId="0" fontId="5" fillId="0" borderId="9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95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9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93" xfId="0" applyFont="1" applyBorder="1" applyAlignment="1">
      <alignment wrapText="1"/>
    </xf>
    <xf numFmtId="0" fontId="6" fillId="0" borderId="35" xfId="0" applyFont="1" applyBorder="1" applyAlignment="1">
      <alignment vertical="top" wrapText="1"/>
    </xf>
    <xf numFmtId="0" fontId="6" fillId="0" borderId="40" xfId="0" applyFont="1" applyBorder="1" applyAlignment="1">
      <alignment wrapText="1"/>
    </xf>
    <xf numFmtId="0" fontId="6" fillId="0" borderId="96" xfId="0" applyFont="1" applyBorder="1" applyAlignment="1">
      <alignment wrapText="1"/>
    </xf>
    <xf numFmtId="0" fontId="6" fillId="0" borderId="97" xfId="0" applyFont="1" applyBorder="1" applyAlignment="1">
      <alignment wrapText="1"/>
    </xf>
    <xf numFmtId="0" fontId="6" fillId="0" borderId="75" xfId="0" applyFont="1" applyBorder="1" applyAlignment="1">
      <alignment/>
    </xf>
    <xf numFmtId="0" fontId="5" fillId="0" borderId="52" xfId="0" applyFont="1" applyBorder="1" applyAlignment="1">
      <alignment horizontal="center" vertical="top" wrapText="1"/>
    </xf>
    <xf numFmtId="0" fontId="6" fillId="0" borderId="98" xfId="0" applyFont="1" applyBorder="1" applyAlignment="1">
      <alignment vertical="top" wrapText="1"/>
    </xf>
    <xf numFmtId="0" fontId="6" fillId="0" borderId="99" xfId="0" applyFont="1" applyBorder="1" applyAlignment="1">
      <alignment vertical="top" wrapText="1"/>
    </xf>
    <xf numFmtId="0" fontId="5" fillId="0" borderId="100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101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75" xfId="0" applyFont="1" applyBorder="1" applyAlignment="1">
      <alignment vertical="top" wrapText="1"/>
    </xf>
    <xf numFmtId="0" fontId="5" fillId="0" borderId="81" xfId="0" applyFont="1" applyBorder="1" applyAlignment="1">
      <alignment horizontal="center" vertical="top" wrapText="1"/>
    </xf>
    <xf numFmtId="0" fontId="6" fillId="0" borderId="103" xfId="0" applyFont="1" applyBorder="1" applyAlignment="1">
      <alignment/>
    </xf>
    <xf numFmtId="0" fontId="5" fillId="2" borderId="35" xfId="0" applyFont="1" applyFill="1" applyBorder="1" applyAlignment="1">
      <alignment horizontal="center" vertical="top" wrapText="1"/>
    </xf>
    <xf numFmtId="0" fontId="6" fillId="0" borderId="82" xfId="0" applyFont="1" applyBorder="1" applyAlignment="1">
      <alignment/>
    </xf>
    <xf numFmtId="0" fontId="10" fillId="0" borderId="45" xfId="0" applyFont="1" applyBorder="1" applyAlignment="1">
      <alignment/>
    </xf>
    <xf numFmtId="0" fontId="6" fillId="0" borderId="104" xfId="0" applyFont="1" applyBorder="1" applyAlignment="1">
      <alignment horizontal="center"/>
    </xf>
    <xf numFmtId="0" fontId="6" fillId="0" borderId="105" xfId="0" applyFont="1" applyBorder="1" applyAlignment="1">
      <alignment horizontal="center" wrapText="1"/>
    </xf>
    <xf numFmtId="0" fontId="6" fillId="0" borderId="106" xfId="0" applyFont="1" applyBorder="1" applyAlignment="1">
      <alignment horizontal="center" wrapText="1"/>
    </xf>
    <xf numFmtId="0" fontId="6" fillId="0" borderId="107" xfId="0" applyFont="1" applyBorder="1" applyAlignment="1">
      <alignment horizontal="center" wrapText="1"/>
    </xf>
    <xf numFmtId="0" fontId="6" fillId="0" borderId="105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81" xfId="0" applyFont="1" applyFill="1" applyBorder="1" applyAlignment="1">
      <alignment/>
    </xf>
    <xf numFmtId="0" fontId="14" fillId="0" borderId="26" xfId="0" applyFont="1" applyFill="1" applyBorder="1" applyAlignment="1">
      <alignment wrapText="1"/>
    </xf>
    <xf numFmtId="0" fontId="6" fillId="0" borderId="10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0" xfId="0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5" fillId="2" borderId="76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41" xfId="0" applyFont="1" applyFill="1" applyBorder="1" applyAlignment="1">
      <alignment/>
    </xf>
    <xf numFmtId="0" fontId="5" fillId="2" borderId="83" xfId="0" applyFont="1" applyFill="1" applyBorder="1" applyAlignment="1">
      <alignment/>
    </xf>
    <xf numFmtId="0" fontId="5" fillId="2" borderId="103" xfId="0" applyFont="1" applyFill="1" applyBorder="1" applyAlignment="1">
      <alignment/>
    </xf>
    <xf numFmtId="0" fontId="5" fillId="2" borderId="82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12" fillId="0" borderId="91" xfId="0" applyFont="1" applyBorder="1" applyAlignment="1">
      <alignment horizontal="center" wrapText="1"/>
    </xf>
    <xf numFmtId="0" fontId="13" fillId="0" borderId="58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1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2" borderId="76" xfId="0" applyFont="1" applyFill="1" applyBorder="1" applyAlignment="1">
      <alignment/>
    </xf>
    <xf numFmtId="0" fontId="6" fillId="0" borderId="52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7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83" xfId="0" applyFont="1" applyBorder="1" applyAlignment="1">
      <alignment wrapText="1"/>
    </xf>
    <xf numFmtId="0" fontId="0" fillId="0" borderId="83" xfId="0" applyBorder="1" applyAlignment="1">
      <alignment/>
    </xf>
    <xf numFmtId="0" fontId="9" fillId="0" borderId="76" xfId="0" applyFont="1" applyBorder="1" applyAlignment="1">
      <alignment vertical="top" wrapText="1"/>
    </xf>
    <xf numFmtId="0" fontId="0" fillId="0" borderId="52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9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8" customWidth="1"/>
    <col min="2" max="2" width="16.421875" style="8" customWidth="1"/>
    <col min="3" max="3" width="26.28125" style="8" customWidth="1"/>
    <col min="4" max="4" width="4.7109375" style="8" customWidth="1"/>
    <col min="5" max="5" width="5.00390625" style="8" customWidth="1"/>
    <col min="6" max="6" width="4.7109375" style="8" customWidth="1"/>
    <col min="7" max="7" width="3.421875" style="8" bestFit="1" customWidth="1"/>
    <col min="8" max="8" width="3.28125" style="8" customWidth="1"/>
    <col min="9" max="9" width="3.00390625" style="8" bestFit="1" customWidth="1"/>
    <col min="10" max="10" width="4.57421875" style="8" bestFit="1" customWidth="1"/>
    <col min="11" max="11" width="3.140625" style="8" customWidth="1"/>
    <col min="12" max="12" width="3.57421875" style="8" bestFit="1" customWidth="1"/>
    <col min="13" max="13" width="3.28125" style="8" customWidth="1"/>
    <col min="14" max="14" width="3.00390625" style="8" bestFit="1" customWidth="1"/>
    <col min="15" max="15" width="3.7109375" style="8" bestFit="1" customWidth="1"/>
    <col min="16" max="16" width="3.57421875" style="8" bestFit="1" customWidth="1"/>
    <col min="17" max="17" width="3.421875" style="8" bestFit="1" customWidth="1"/>
    <col min="18" max="18" width="3.57421875" style="8" customWidth="1"/>
    <col min="19" max="19" width="3.00390625" style="8" bestFit="1" customWidth="1"/>
    <col min="20" max="21" width="3.57421875" style="8" bestFit="1" customWidth="1"/>
    <col min="22" max="22" width="3.421875" style="8" bestFit="1" customWidth="1"/>
    <col min="23" max="23" width="3.7109375" style="8" customWidth="1"/>
    <col min="24" max="24" width="3.00390625" style="8" bestFit="1" customWidth="1"/>
    <col min="25" max="26" width="3.57421875" style="8" bestFit="1" customWidth="1"/>
    <col min="27" max="27" width="3.8515625" style="8" bestFit="1" customWidth="1"/>
    <col min="28" max="28" width="3.421875" style="8" customWidth="1"/>
    <col min="29" max="29" width="4.7109375" style="8" customWidth="1"/>
    <col min="30" max="32" width="3.8515625" style="8" bestFit="1" customWidth="1"/>
    <col min="33" max="33" width="4.00390625" style="8" customWidth="1"/>
    <col min="34" max="34" width="3.00390625" style="8" bestFit="1" customWidth="1"/>
    <col min="35" max="37" width="3.8515625" style="8" bestFit="1" customWidth="1"/>
    <col min="38" max="38" width="4.00390625" style="8" customWidth="1"/>
    <col min="39" max="39" width="3.00390625" style="8" bestFit="1" customWidth="1"/>
    <col min="40" max="40" width="3.8515625" style="8" bestFit="1" customWidth="1"/>
    <col min="41" max="43" width="5.7109375" style="8" customWidth="1"/>
    <col min="44" max="16384" width="9.140625" style="8" customWidth="1"/>
  </cols>
  <sheetData>
    <row r="1" spans="1:29" ht="12.75" customHeight="1">
      <c r="A1" s="7" t="s">
        <v>225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2"/>
      <c r="R1" s="271" t="s">
        <v>0</v>
      </c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50" s="31" customFormat="1" ht="12.75" customHeight="1">
      <c r="A2" s="7" t="s">
        <v>224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X2" s="158"/>
    </row>
    <row r="3" spans="1:44" s="31" customFormat="1" ht="12.75" customHeight="1" thickBot="1">
      <c r="A3" s="282" t="s">
        <v>207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1" t="s">
        <v>1</v>
      </c>
      <c r="AP3" s="1"/>
      <c r="AQ3" s="1"/>
      <c r="AR3" s="157"/>
    </row>
    <row r="4" spans="1:256" s="164" customFormat="1" ht="12.75" customHeight="1" thickBot="1">
      <c r="A4" s="269" t="s">
        <v>205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92"/>
      <c r="AP4" s="92"/>
      <c r="AQ4" s="217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43" s="147" customFormat="1" ht="12.75" customHeight="1" thickBot="1">
      <c r="A5" s="285" t="s">
        <v>2</v>
      </c>
      <c r="B5" s="276" t="s">
        <v>3</v>
      </c>
      <c r="C5" s="276" t="s">
        <v>4</v>
      </c>
      <c r="D5" s="310" t="s">
        <v>5</v>
      </c>
      <c r="E5" s="312" t="s">
        <v>56</v>
      </c>
      <c r="F5" s="273" t="s">
        <v>6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5"/>
      <c r="AJ5" s="259"/>
      <c r="AK5" s="260"/>
      <c r="AL5" s="260"/>
      <c r="AM5" s="260"/>
      <c r="AN5" s="261"/>
      <c r="AO5" s="276" t="s">
        <v>7</v>
      </c>
      <c r="AP5" s="277"/>
      <c r="AQ5" s="278"/>
    </row>
    <row r="6" spans="1:44" s="147" customFormat="1" ht="12.75" customHeight="1" thickBot="1">
      <c r="A6" s="286"/>
      <c r="B6" s="279"/>
      <c r="C6" s="279"/>
      <c r="D6" s="311"/>
      <c r="E6" s="313"/>
      <c r="F6" s="160"/>
      <c r="G6" s="161"/>
      <c r="H6" s="161" t="s">
        <v>8</v>
      </c>
      <c r="I6" s="161"/>
      <c r="J6" s="162"/>
      <c r="K6" s="161"/>
      <c r="L6" s="161"/>
      <c r="M6" s="161" t="s">
        <v>9</v>
      </c>
      <c r="N6" s="161"/>
      <c r="O6" s="162"/>
      <c r="P6" s="161"/>
      <c r="Q6" s="161"/>
      <c r="R6" s="163" t="s">
        <v>10</v>
      </c>
      <c r="S6" s="161"/>
      <c r="T6" s="162"/>
      <c r="U6" s="161"/>
      <c r="V6" s="161"/>
      <c r="W6" s="163" t="s">
        <v>11</v>
      </c>
      <c r="X6" s="161"/>
      <c r="Y6" s="162"/>
      <c r="Z6" s="161"/>
      <c r="AA6" s="161"/>
      <c r="AB6" s="163" t="s">
        <v>12</v>
      </c>
      <c r="AC6" s="161"/>
      <c r="AD6" s="162"/>
      <c r="AE6" s="160"/>
      <c r="AF6" s="161"/>
      <c r="AG6" s="161" t="s">
        <v>13</v>
      </c>
      <c r="AH6" s="161"/>
      <c r="AI6" s="162"/>
      <c r="AJ6" s="160"/>
      <c r="AK6" s="161"/>
      <c r="AL6" s="161" t="s">
        <v>14</v>
      </c>
      <c r="AM6" s="161"/>
      <c r="AN6" s="162"/>
      <c r="AO6" s="279"/>
      <c r="AP6" s="280"/>
      <c r="AQ6" s="281"/>
      <c r="AR6" s="159"/>
    </row>
    <row r="7" spans="1:55" s="147" customFormat="1" ht="12.75" customHeight="1" thickBot="1">
      <c r="A7" s="148"/>
      <c r="B7" s="149"/>
      <c r="C7" s="150"/>
      <c r="D7" s="151"/>
      <c r="E7" s="152"/>
      <c r="F7" s="150" t="s">
        <v>15</v>
      </c>
      <c r="G7" s="150" t="s">
        <v>16</v>
      </c>
      <c r="H7" s="150" t="s">
        <v>17</v>
      </c>
      <c r="I7" s="150" t="s">
        <v>18</v>
      </c>
      <c r="J7" s="153" t="s">
        <v>19</v>
      </c>
      <c r="K7" s="151" t="s">
        <v>15</v>
      </c>
      <c r="L7" s="150" t="s">
        <v>16</v>
      </c>
      <c r="M7" s="150" t="s">
        <v>17</v>
      </c>
      <c r="N7" s="150" t="s">
        <v>18</v>
      </c>
      <c r="O7" s="154" t="s">
        <v>19</v>
      </c>
      <c r="P7" s="150" t="s">
        <v>15</v>
      </c>
      <c r="Q7" s="150" t="s">
        <v>16</v>
      </c>
      <c r="R7" s="150" t="s">
        <v>17</v>
      </c>
      <c r="S7" s="150" t="s">
        <v>18</v>
      </c>
      <c r="T7" s="153" t="s">
        <v>19</v>
      </c>
      <c r="U7" s="151" t="s">
        <v>15</v>
      </c>
      <c r="V7" s="150" t="s">
        <v>16</v>
      </c>
      <c r="W7" s="150" t="s">
        <v>17</v>
      </c>
      <c r="X7" s="150" t="s">
        <v>18</v>
      </c>
      <c r="Y7" s="154" t="s">
        <v>19</v>
      </c>
      <c r="Z7" s="150" t="s">
        <v>15</v>
      </c>
      <c r="AA7" s="150" t="s">
        <v>16</v>
      </c>
      <c r="AB7" s="150" t="s">
        <v>17</v>
      </c>
      <c r="AC7" s="150" t="s">
        <v>18</v>
      </c>
      <c r="AD7" s="154" t="s">
        <v>19</v>
      </c>
      <c r="AE7" s="150" t="s">
        <v>15</v>
      </c>
      <c r="AF7" s="150" t="s">
        <v>16</v>
      </c>
      <c r="AG7" s="150" t="s">
        <v>17</v>
      </c>
      <c r="AH7" s="150" t="s">
        <v>18</v>
      </c>
      <c r="AI7" s="154" t="s">
        <v>19</v>
      </c>
      <c r="AJ7" s="150" t="s">
        <v>15</v>
      </c>
      <c r="AK7" s="150" t="s">
        <v>16</v>
      </c>
      <c r="AL7" s="150" t="s">
        <v>17</v>
      </c>
      <c r="AM7" s="150" t="s">
        <v>18</v>
      </c>
      <c r="AN7" s="154" t="s">
        <v>19</v>
      </c>
      <c r="AO7" s="279"/>
      <c r="AP7" s="280"/>
      <c r="AQ7" s="284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</row>
    <row r="8" spans="1:43" s="15" customFormat="1" ht="12.75" customHeight="1" thickBot="1">
      <c r="A8" s="305" t="s">
        <v>20</v>
      </c>
      <c r="B8" s="306"/>
      <c r="C8" s="306"/>
      <c r="D8" s="18">
        <f aca="true" t="shared" si="0" ref="D8:AN8">SUM(D9:D20)</f>
        <v>41</v>
      </c>
      <c r="E8" s="18">
        <f t="shared" si="0"/>
        <v>46</v>
      </c>
      <c r="F8" s="26">
        <f t="shared" si="0"/>
        <v>10</v>
      </c>
      <c r="G8" s="26">
        <f t="shared" si="0"/>
        <v>6</v>
      </c>
      <c r="H8" s="26">
        <f t="shared" si="0"/>
        <v>1</v>
      </c>
      <c r="I8" s="26">
        <f t="shared" si="0"/>
        <v>0</v>
      </c>
      <c r="J8" s="26">
        <f t="shared" si="0"/>
        <v>18</v>
      </c>
      <c r="K8" s="26">
        <f t="shared" si="0"/>
        <v>12</v>
      </c>
      <c r="L8" s="26">
        <f t="shared" si="0"/>
        <v>5</v>
      </c>
      <c r="M8" s="26">
        <f t="shared" si="0"/>
        <v>4</v>
      </c>
      <c r="N8" s="26">
        <f t="shared" si="0"/>
        <v>0</v>
      </c>
      <c r="O8" s="26">
        <f t="shared" si="0"/>
        <v>25</v>
      </c>
      <c r="P8" s="26">
        <f t="shared" si="0"/>
        <v>2</v>
      </c>
      <c r="Q8" s="26">
        <f t="shared" si="0"/>
        <v>1</v>
      </c>
      <c r="R8" s="26">
        <f t="shared" si="0"/>
        <v>0</v>
      </c>
      <c r="S8" s="26">
        <f t="shared" si="0"/>
        <v>0</v>
      </c>
      <c r="T8" s="26">
        <f t="shared" si="0"/>
        <v>3</v>
      </c>
      <c r="U8" s="26">
        <f t="shared" si="0"/>
        <v>0</v>
      </c>
      <c r="V8" s="26">
        <f t="shared" si="0"/>
        <v>0</v>
      </c>
      <c r="W8" s="26">
        <f t="shared" si="0"/>
        <v>0</v>
      </c>
      <c r="X8" s="26">
        <f t="shared" si="0"/>
        <v>0</v>
      </c>
      <c r="Y8" s="26">
        <f t="shared" si="0"/>
        <v>0</v>
      </c>
      <c r="Z8" s="26">
        <f t="shared" si="0"/>
        <v>0</v>
      </c>
      <c r="AA8" s="26">
        <f t="shared" si="0"/>
        <v>0</v>
      </c>
      <c r="AB8" s="26">
        <f t="shared" si="0"/>
        <v>0</v>
      </c>
      <c r="AC8" s="26">
        <f t="shared" si="0"/>
        <v>0</v>
      </c>
      <c r="AD8" s="26">
        <f t="shared" si="0"/>
        <v>0</v>
      </c>
      <c r="AE8" s="26">
        <f t="shared" si="0"/>
        <v>0</v>
      </c>
      <c r="AF8" s="26">
        <f t="shared" si="0"/>
        <v>0</v>
      </c>
      <c r="AG8" s="26">
        <f t="shared" si="0"/>
        <v>0</v>
      </c>
      <c r="AH8" s="26">
        <f t="shared" si="0"/>
        <v>0</v>
      </c>
      <c r="AI8" s="26">
        <f t="shared" si="0"/>
        <v>0</v>
      </c>
      <c r="AJ8" s="26">
        <f t="shared" si="0"/>
        <v>0</v>
      </c>
      <c r="AK8" s="26">
        <f t="shared" si="0"/>
        <v>0</v>
      </c>
      <c r="AL8" s="26">
        <f t="shared" si="0"/>
        <v>0</v>
      </c>
      <c r="AM8" s="26">
        <f t="shared" si="0"/>
        <v>0</v>
      </c>
      <c r="AN8" s="26">
        <f t="shared" si="0"/>
        <v>0</v>
      </c>
      <c r="AO8" s="27"/>
      <c r="AP8" s="28"/>
      <c r="AQ8" s="29"/>
    </row>
    <row r="9" spans="1:43" s="17" customFormat="1" ht="12.75" customHeight="1" thickBot="1" thickTop="1">
      <c r="A9" s="219" t="s">
        <v>8</v>
      </c>
      <c r="B9" s="221" t="s">
        <v>167</v>
      </c>
      <c r="C9" s="221" t="s">
        <v>66</v>
      </c>
      <c r="D9" s="223">
        <f aca="true" t="shared" si="1" ref="D9:D14">SUM(F9:AN9)-E9</f>
        <v>6</v>
      </c>
      <c r="E9" s="224">
        <f aca="true" t="shared" si="2" ref="E9:E14">J9+O9+T9+Y9+AD9+AI9+AN9</f>
        <v>6</v>
      </c>
      <c r="F9" s="166">
        <v>4</v>
      </c>
      <c r="G9" s="167">
        <v>2</v>
      </c>
      <c r="H9" s="167">
        <v>0</v>
      </c>
      <c r="I9" s="167" t="s">
        <v>59</v>
      </c>
      <c r="J9" s="168">
        <v>6</v>
      </c>
      <c r="K9" s="169"/>
      <c r="L9" s="167"/>
      <c r="M9" s="167"/>
      <c r="N9" s="167"/>
      <c r="O9" s="170"/>
      <c r="P9" s="166"/>
      <c r="Q9" s="167"/>
      <c r="R9" s="167"/>
      <c r="S9" s="167"/>
      <c r="T9" s="168"/>
      <c r="U9" s="169"/>
      <c r="V9" s="167"/>
      <c r="W9" s="167"/>
      <c r="X9" s="167"/>
      <c r="Y9" s="170"/>
      <c r="Z9" s="166"/>
      <c r="AA9" s="167"/>
      <c r="AB9" s="167"/>
      <c r="AC9" s="167"/>
      <c r="AD9" s="168"/>
      <c r="AE9" s="169"/>
      <c r="AF9" s="167"/>
      <c r="AG9" s="167"/>
      <c r="AH9" s="167"/>
      <c r="AI9" s="170"/>
      <c r="AJ9" s="169"/>
      <c r="AK9" s="167"/>
      <c r="AL9" s="167"/>
      <c r="AM9" s="167"/>
      <c r="AN9" s="170"/>
      <c r="AO9" s="253"/>
      <c r="AP9" s="254"/>
      <c r="AQ9" s="255"/>
    </row>
    <row r="10" spans="1:43" s="17" customFormat="1" ht="12.75" customHeight="1" thickBot="1">
      <c r="A10" s="16" t="s">
        <v>9</v>
      </c>
      <c r="B10" s="222" t="s">
        <v>168</v>
      </c>
      <c r="C10" s="222" t="s">
        <v>65</v>
      </c>
      <c r="D10" s="226">
        <f>SUM(F10:AN10)-E10</f>
        <v>6</v>
      </c>
      <c r="E10" s="227">
        <f>J10+O10+T10+Y10+AD10+AI10+AN10</f>
        <v>7</v>
      </c>
      <c r="F10" s="166"/>
      <c r="G10" s="167"/>
      <c r="H10" s="167"/>
      <c r="I10" s="167"/>
      <c r="J10" s="168"/>
      <c r="K10" s="169">
        <v>4</v>
      </c>
      <c r="L10" s="167">
        <v>2</v>
      </c>
      <c r="M10" s="167">
        <v>0</v>
      </c>
      <c r="N10" s="167" t="s">
        <v>55</v>
      </c>
      <c r="O10" s="170">
        <v>7</v>
      </c>
      <c r="P10" s="166"/>
      <c r="Q10" s="167"/>
      <c r="R10" s="167"/>
      <c r="S10" s="167"/>
      <c r="T10" s="168"/>
      <c r="U10" s="169"/>
      <c r="V10" s="167"/>
      <c r="W10" s="167"/>
      <c r="X10" s="167"/>
      <c r="Y10" s="170"/>
      <c r="Z10" s="166"/>
      <c r="AA10" s="167"/>
      <c r="AB10" s="167"/>
      <c r="AC10" s="167"/>
      <c r="AD10" s="168"/>
      <c r="AE10" s="169"/>
      <c r="AF10" s="167"/>
      <c r="AG10" s="167"/>
      <c r="AH10" s="167"/>
      <c r="AI10" s="170"/>
      <c r="AJ10" s="169"/>
      <c r="AK10" s="167"/>
      <c r="AL10" s="167"/>
      <c r="AM10" s="167"/>
      <c r="AN10" s="170"/>
      <c r="AO10" s="93">
        <v>1</v>
      </c>
      <c r="AP10" s="171"/>
      <c r="AQ10" s="172"/>
    </row>
    <row r="11" spans="1:43" s="17" customFormat="1" ht="12.75" customHeight="1" thickBot="1">
      <c r="A11" s="16" t="s">
        <v>10</v>
      </c>
      <c r="B11" s="222" t="s">
        <v>169</v>
      </c>
      <c r="C11" s="222" t="s">
        <v>67</v>
      </c>
      <c r="D11" s="226">
        <f t="shared" si="1"/>
        <v>0</v>
      </c>
      <c r="E11" s="228">
        <f t="shared" si="2"/>
        <v>2</v>
      </c>
      <c r="F11" s="173"/>
      <c r="G11" s="174"/>
      <c r="H11" s="174"/>
      <c r="I11" s="174"/>
      <c r="J11" s="175"/>
      <c r="K11" s="176">
        <v>0</v>
      </c>
      <c r="L11" s="174">
        <v>0</v>
      </c>
      <c r="M11" s="174">
        <v>0</v>
      </c>
      <c r="N11" s="174" t="s">
        <v>60</v>
      </c>
      <c r="O11" s="177">
        <v>2</v>
      </c>
      <c r="P11" s="173"/>
      <c r="Q11" s="174"/>
      <c r="R11" s="174"/>
      <c r="S11" s="174"/>
      <c r="T11" s="175"/>
      <c r="U11" s="176"/>
      <c r="V11" s="174"/>
      <c r="W11" s="174"/>
      <c r="X11" s="174"/>
      <c r="Y11" s="177"/>
      <c r="Z11" s="173"/>
      <c r="AA11" s="174"/>
      <c r="AB11" s="174"/>
      <c r="AC11" s="174"/>
      <c r="AD11" s="175"/>
      <c r="AE11" s="176"/>
      <c r="AF11" s="174"/>
      <c r="AG11" s="174"/>
      <c r="AH11" s="174"/>
      <c r="AI11" s="177"/>
      <c r="AJ11" s="176"/>
      <c r="AK11" s="174"/>
      <c r="AL11" s="174"/>
      <c r="AM11" s="174"/>
      <c r="AN11" s="177"/>
      <c r="AO11" s="178">
        <v>2</v>
      </c>
      <c r="AP11" s="179"/>
      <c r="AQ11" s="180"/>
    </row>
    <row r="12" spans="1:43" s="17" customFormat="1" ht="12.75" customHeight="1" thickBot="1">
      <c r="A12" s="16" t="s">
        <v>11</v>
      </c>
      <c r="B12" s="222" t="s">
        <v>72</v>
      </c>
      <c r="C12" s="222" t="s">
        <v>57</v>
      </c>
      <c r="D12" s="226">
        <f t="shared" si="1"/>
        <v>3</v>
      </c>
      <c r="E12" s="226">
        <f t="shared" si="2"/>
        <v>3</v>
      </c>
      <c r="F12" s="173"/>
      <c r="G12" s="174"/>
      <c r="H12" s="174"/>
      <c r="I12" s="174"/>
      <c r="J12" s="175"/>
      <c r="K12" s="176"/>
      <c r="L12" s="174"/>
      <c r="M12" s="174"/>
      <c r="N12" s="174"/>
      <c r="O12" s="177"/>
      <c r="P12" s="173">
        <v>2</v>
      </c>
      <c r="Q12" s="174">
        <v>1</v>
      </c>
      <c r="R12" s="174">
        <v>0</v>
      </c>
      <c r="S12" s="174" t="s">
        <v>59</v>
      </c>
      <c r="T12" s="175">
        <v>3</v>
      </c>
      <c r="U12" s="176"/>
      <c r="V12" s="181"/>
      <c r="W12" s="174"/>
      <c r="X12" s="174"/>
      <c r="Y12" s="177"/>
      <c r="Z12" s="173"/>
      <c r="AA12" s="174"/>
      <c r="AB12" s="174"/>
      <c r="AC12" s="174"/>
      <c r="AD12" s="175"/>
      <c r="AE12" s="176"/>
      <c r="AF12" s="174"/>
      <c r="AG12" s="174"/>
      <c r="AH12" s="174"/>
      <c r="AI12" s="177"/>
      <c r="AJ12" s="176"/>
      <c r="AK12" s="174"/>
      <c r="AL12" s="174"/>
      <c r="AM12" s="174"/>
      <c r="AN12" s="177"/>
      <c r="AO12" s="178">
        <v>1</v>
      </c>
      <c r="AP12" s="179"/>
      <c r="AQ12" s="180"/>
    </row>
    <row r="13" spans="1:43" s="17" customFormat="1" ht="12.75" customHeight="1" thickBot="1">
      <c r="A13" s="32">
        <v>5</v>
      </c>
      <c r="B13" s="220" t="s">
        <v>121</v>
      </c>
      <c r="C13" s="222" t="s">
        <v>58</v>
      </c>
      <c r="D13" s="226">
        <f t="shared" si="1"/>
        <v>3</v>
      </c>
      <c r="E13" s="227">
        <f t="shared" si="2"/>
        <v>3</v>
      </c>
      <c r="F13" s="173"/>
      <c r="G13" s="174"/>
      <c r="H13" s="174"/>
      <c r="I13" s="174"/>
      <c r="J13" s="175"/>
      <c r="K13" s="182">
        <v>2</v>
      </c>
      <c r="L13" s="183">
        <v>0</v>
      </c>
      <c r="M13" s="183">
        <v>1</v>
      </c>
      <c r="N13" s="183" t="s">
        <v>55</v>
      </c>
      <c r="O13" s="184">
        <v>3</v>
      </c>
      <c r="P13" s="173"/>
      <c r="Q13" s="174"/>
      <c r="R13" s="174"/>
      <c r="S13" s="174"/>
      <c r="T13" s="175"/>
      <c r="U13" s="176"/>
      <c r="V13" s="174"/>
      <c r="W13" s="174"/>
      <c r="X13" s="174"/>
      <c r="Y13" s="177"/>
      <c r="Z13" s="173"/>
      <c r="AA13" s="174"/>
      <c r="AB13" s="174"/>
      <c r="AC13" s="174"/>
      <c r="AD13" s="175"/>
      <c r="AE13" s="176"/>
      <c r="AF13" s="174"/>
      <c r="AG13" s="174"/>
      <c r="AH13" s="174"/>
      <c r="AI13" s="177"/>
      <c r="AJ13" s="176"/>
      <c r="AK13" s="174"/>
      <c r="AL13" s="174"/>
      <c r="AM13" s="174"/>
      <c r="AN13" s="177"/>
      <c r="AO13" s="185"/>
      <c r="AP13" s="179"/>
      <c r="AQ13" s="180"/>
    </row>
    <row r="14" spans="1:43" s="17" customFormat="1" ht="12.75" customHeight="1" thickBot="1">
      <c r="A14" s="16" t="s">
        <v>13</v>
      </c>
      <c r="B14" s="220" t="s">
        <v>170</v>
      </c>
      <c r="C14" s="222" t="s">
        <v>69</v>
      </c>
      <c r="D14" s="226">
        <f t="shared" si="1"/>
        <v>4</v>
      </c>
      <c r="E14" s="227">
        <f t="shared" si="2"/>
        <v>4</v>
      </c>
      <c r="F14" s="173">
        <v>2</v>
      </c>
      <c r="G14" s="174">
        <v>2</v>
      </c>
      <c r="H14" s="174">
        <v>0</v>
      </c>
      <c r="I14" s="174" t="s">
        <v>59</v>
      </c>
      <c r="J14" s="175">
        <v>4</v>
      </c>
      <c r="K14" s="182"/>
      <c r="L14" s="183"/>
      <c r="M14" s="183"/>
      <c r="N14" s="183"/>
      <c r="O14" s="184"/>
      <c r="P14" s="173"/>
      <c r="Q14" s="174"/>
      <c r="R14" s="174"/>
      <c r="S14" s="174"/>
      <c r="T14" s="175"/>
      <c r="U14" s="176"/>
      <c r="V14" s="174"/>
      <c r="W14" s="174"/>
      <c r="X14" s="174"/>
      <c r="Y14" s="177"/>
      <c r="Z14" s="173"/>
      <c r="AA14" s="174"/>
      <c r="AB14" s="174"/>
      <c r="AC14" s="174"/>
      <c r="AD14" s="186"/>
      <c r="AE14" s="176"/>
      <c r="AF14" s="174"/>
      <c r="AG14" s="174"/>
      <c r="AH14" s="174"/>
      <c r="AI14" s="177"/>
      <c r="AJ14" s="176"/>
      <c r="AK14" s="174"/>
      <c r="AL14" s="174"/>
      <c r="AM14" s="174"/>
      <c r="AN14" s="177"/>
      <c r="AO14" s="185"/>
      <c r="AP14" s="187"/>
      <c r="AQ14" s="188"/>
    </row>
    <row r="15" spans="1:43" s="17" customFormat="1" ht="12.75" customHeight="1" thickBot="1">
      <c r="A15" s="16" t="s">
        <v>14</v>
      </c>
      <c r="B15" s="220" t="s">
        <v>171</v>
      </c>
      <c r="C15" s="222" t="s">
        <v>68</v>
      </c>
      <c r="D15" s="226">
        <f aca="true" t="shared" si="3" ref="D15:D20">SUM(F15:AN15)-E15</f>
        <v>4</v>
      </c>
      <c r="E15" s="227">
        <f aca="true" t="shared" si="4" ref="E15:E20">J15+O15+T15+Y15+AD15+AI15+AN15</f>
        <v>5</v>
      </c>
      <c r="F15" s="173"/>
      <c r="G15" s="174"/>
      <c r="H15" s="174"/>
      <c r="I15" s="174"/>
      <c r="J15" s="175"/>
      <c r="K15" s="182">
        <v>2</v>
      </c>
      <c r="L15" s="183">
        <v>1</v>
      </c>
      <c r="M15" s="183">
        <v>1</v>
      </c>
      <c r="N15" s="183" t="s">
        <v>59</v>
      </c>
      <c r="O15" s="184">
        <v>5</v>
      </c>
      <c r="P15" s="173"/>
      <c r="Q15" s="174"/>
      <c r="R15" s="174"/>
      <c r="S15" s="174"/>
      <c r="T15" s="175"/>
      <c r="U15" s="176"/>
      <c r="V15" s="174"/>
      <c r="W15" s="174"/>
      <c r="X15" s="174"/>
      <c r="Y15" s="177"/>
      <c r="Z15" s="173"/>
      <c r="AA15" s="174"/>
      <c r="AB15" s="174"/>
      <c r="AC15" s="174"/>
      <c r="AD15" s="186"/>
      <c r="AE15" s="176"/>
      <c r="AF15" s="174"/>
      <c r="AG15" s="174"/>
      <c r="AH15" s="174"/>
      <c r="AI15" s="177"/>
      <c r="AJ15" s="176"/>
      <c r="AK15" s="174"/>
      <c r="AL15" s="174"/>
      <c r="AM15" s="174"/>
      <c r="AN15" s="177"/>
      <c r="AO15" s="178">
        <v>6</v>
      </c>
      <c r="AP15" s="187"/>
      <c r="AQ15" s="188"/>
    </row>
    <row r="16" spans="1:43" s="17" customFormat="1" ht="12.75" customHeight="1" thickBot="1">
      <c r="A16" s="16" t="s">
        <v>21</v>
      </c>
      <c r="B16" s="220" t="s">
        <v>219</v>
      </c>
      <c r="C16" s="222" t="s">
        <v>73</v>
      </c>
      <c r="D16" s="226">
        <f t="shared" si="3"/>
        <v>3</v>
      </c>
      <c r="E16" s="227">
        <f t="shared" si="4"/>
        <v>3</v>
      </c>
      <c r="F16" s="173">
        <v>2</v>
      </c>
      <c r="G16" s="174">
        <v>0</v>
      </c>
      <c r="H16" s="174">
        <v>1</v>
      </c>
      <c r="I16" s="174" t="s">
        <v>59</v>
      </c>
      <c r="J16" s="175">
        <v>3</v>
      </c>
      <c r="K16" s="182"/>
      <c r="L16" s="183"/>
      <c r="M16" s="183"/>
      <c r="N16" s="183"/>
      <c r="O16" s="184"/>
      <c r="P16" s="173"/>
      <c r="Q16" s="174"/>
      <c r="R16" s="174"/>
      <c r="S16" s="174"/>
      <c r="T16" s="175"/>
      <c r="U16" s="176"/>
      <c r="V16" s="174"/>
      <c r="W16" s="174"/>
      <c r="X16" s="174"/>
      <c r="Y16" s="177"/>
      <c r="Z16" s="173"/>
      <c r="AA16" s="174"/>
      <c r="AB16" s="174"/>
      <c r="AC16" s="174"/>
      <c r="AD16" s="186"/>
      <c r="AE16" s="176"/>
      <c r="AF16" s="174"/>
      <c r="AG16" s="174"/>
      <c r="AH16" s="174"/>
      <c r="AI16" s="177"/>
      <c r="AJ16" s="176"/>
      <c r="AK16" s="174"/>
      <c r="AL16" s="174"/>
      <c r="AM16" s="174"/>
      <c r="AN16" s="177"/>
      <c r="AO16" s="189"/>
      <c r="AP16" s="190"/>
      <c r="AQ16" s="191"/>
    </row>
    <row r="17" spans="1:43" s="17" customFormat="1" ht="12.75" customHeight="1" thickBot="1">
      <c r="A17" s="16" t="s">
        <v>22</v>
      </c>
      <c r="B17" s="220" t="s">
        <v>220</v>
      </c>
      <c r="C17" s="222" t="s">
        <v>74</v>
      </c>
      <c r="D17" s="226">
        <f t="shared" si="3"/>
        <v>2</v>
      </c>
      <c r="E17" s="227">
        <f t="shared" si="4"/>
        <v>2</v>
      </c>
      <c r="F17" s="173"/>
      <c r="G17" s="174"/>
      <c r="H17" s="174"/>
      <c r="I17" s="174"/>
      <c r="J17" s="175"/>
      <c r="K17" s="182">
        <v>2</v>
      </c>
      <c r="L17" s="183">
        <v>0</v>
      </c>
      <c r="M17" s="183">
        <v>0</v>
      </c>
      <c r="N17" s="183" t="s">
        <v>59</v>
      </c>
      <c r="O17" s="184">
        <v>2</v>
      </c>
      <c r="P17" s="173"/>
      <c r="Q17" s="174"/>
      <c r="R17" s="174"/>
      <c r="S17" s="174"/>
      <c r="T17" s="175"/>
      <c r="U17" s="176"/>
      <c r="V17" s="174"/>
      <c r="W17" s="174"/>
      <c r="X17" s="174"/>
      <c r="Y17" s="177"/>
      <c r="Z17" s="173"/>
      <c r="AA17" s="174"/>
      <c r="AB17" s="174"/>
      <c r="AC17" s="174"/>
      <c r="AD17" s="186"/>
      <c r="AE17" s="176"/>
      <c r="AF17" s="174"/>
      <c r="AG17" s="174"/>
      <c r="AH17" s="174"/>
      <c r="AI17" s="177"/>
      <c r="AJ17" s="176"/>
      <c r="AK17" s="174"/>
      <c r="AL17" s="174"/>
      <c r="AM17" s="174"/>
      <c r="AN17" s="177"/>
      <c r="AO17" s="189">
        <v>8</v>
      </c>
      <c r="AP17" s="190"/>
      <c r="AQ17" s="191"/>
    </row>
    <row r="18" spans="1:43" s="17" customFormat="1" ht="12.75" customHeight="1" thickBot="1">
      <c r="A18" s="16" t="s">
        <v>23</v>
      </c>
      <c r="B18" s="220" t="s">
        <v>221</v>
      </c>
      <c r="C18" s="222" t="s">
        <v>62</v>
      </c>
      <c r="D18" s="226">
        <f t="shared" si="3"/>
        <v>2</v>
      </c>
      <c r="E18" s="227">
        <f t="shared" si="4"/>
        <v>2</v>
      </c>
      <c r="F18" s="173"/>
      <c r="G18" s="174"/>
      <c r="H18" s="174"/>
      <c r="I18" s="174"/>
      <c r="J18" s="175"/>
      <c r="K18" s="182">
        <v>0</v>
      </c>
      <c r="L18" s="183">
        <v>0</v>
      </c>
      <c r="M18" s="183">
        <v>2</v>
      </c>
      <c r="N18" s="183" t="s">
        <v>55</v>
      </c>
      <c r="O18" s="184">
        <v>2</v>
      </c>
      <c r="P18" s="173"/>
      <c r="Q18" s="174"/>
      <c r="R18" s="174"/>
      <c r="S18" s="174"/>
      <c r="T18" s="175"/>
      <c r="U18" s="176"/>
      <c r="V18" s="174"/>
      <c r="W18" s="174"/>
      <c r="X18" s="174"/>
      <c r="Y18" s="177"/>
      <c r="Z18" s="173"/>
      <c r="AA18" s="174"/>
      <c r="AB18" s="174"/>
      <c r="AC18" s="174"/>
      <c r="AD18" s="186"/>
      <c r="AE18" s="176"/>
      <c r="AF18" s="174"/>
      <c r="AG18" s="174"/>
      <c r="AH18" s="174"/>
      <c r="AI18" s="177"/>
      <c r="AJ18" s="176"/>
      <c r="AK18" s="174"/>
      <c r="AL18" s="174"/>
      <c r="AM18" s="174"/>
      <c r="AN18" s="177"/>
      <c r="AO18" s="189">
        <v>8</v>
      </c>
      <c r="AP18" s="190"/>
      <c r="AQ18" s="191"/>
    </row>
    <row r="19" spans="1:43" s="17" customFormat="1" ht="12.75" customHeight="1" thickBot="1">
      <c r="A19" s="16" t="s">
        <v>24</v>
      </c>
      <c r="B19" s="220" t="s">
        <v>75</v>
      </c>
      <c r="C19" s="222" t="s">
        <v>77</v>
      </c>
      <c r="D19" s="226">
        <f t="shared" si="3"/>
        <v>4</v>
      </c>
      <c r="E19" s="227">
        <f t="shared" si="4"/>
        <v>5</v>
      </c>
      <c r="F19" s="173">
        <v>2</v>
      </c>
      <c r="G19" s="174">
        <v>2</v>
      </c>
      <c r="H19" s="174">
        <v>0</v>
      </c>
      <c r="I19" s="174" t="s">
        <v>59</v>
      </c>
      <c r="J19" s="175">
        <v>5</v>
      </c>
      <c r="K19" s="182"/>
      <c r="L19" s="183"/>
      <c r="M19" s="183"/>
      <c r="N19" s="183"/>
      <c r="O19" s="184"/>
      <c r="P19" s="173"/>
      <c r="Q19" s="174"/>
      <c r="R19" s="174"/>
      <c r="S19" s="174"/>
      <c r="T19" s="175"/>
      <c r="U19" s="176"/>
      <c r="V19" s="174"/>
      <c r="W19" s="174"/>
      <c r="X19" s="174"/>
      <c r="Y19" s="177"/>
      <c r="Z19" s="173"/>
      <c r="AA19" s="174"/>
      <c r="AB19" s="174"/>
      <c r="AC19" s="174"/>
      <c r="AD19" s="186"/>
      <c r="AE19" s="176"/>
      <c r="AF19" s="174"/>
      <c r="AG19" s="174"/>
      <c r="AH19" s="174"/>
      <c r="AI19" s="177"/>
      <c r="AJ19" s="176"/>
      <c r="AK19" s="174"/>
      <c r="AL19" s="174"/>
      <c r="AM19" s="174"/>
      <c r="AN19" s="177"/>
      <c r="AO19" s="189"/>
      <c r="AP19" s="190"/>
      <c r="AQ19" s="191"/>
    </row>
    <row r="20" spans="1:43" s="17" customFormat="1" ht="12.75" customHeight="1" thickBot="1">
      <c r="A20" s="220" t="s">
        <v>25</v>
      </c>
      <c r="B20" s="220" t="s">
        <v>76</v>
      </c>
      <c r="C20" s="230" t="s">
        <v>78</v>
      </c>
      <c r="D20" s="226">
        <f t="shared" si="3"/>
        <v>4</v>
      </c>
      <c r="E20" s="226">
        <f t="shared" si="4"/>
        <v>4</v>
      </c>
      <c r="F20" s="173"/>
      <c r="G20" s="174"/>
      <c r="H20" s="174"/>
      <c r="I20" s="174"/>
      <c r="J20" s="175"/>
      <c r="K20" s="182">
        <v>2</v>
      </c>
      <c r="L20" s="183">
        <v>2</v>
      </c>
      <c r="M20" s="183">
        <v>0</v>
      </c>
      <c r="N20" s="183" t="s">
        <v>59</v>
      </c>
      <c r="O20" s="184">
        <v>4</v>
      </c>
      <c r="P20" s="173"/>
      <c r="Q20" s="174"/>
      <c r="R20" s="174"/>
      <c r="S20" s="174"/>
      <c r="T20" s="175"/>
      <c r="U20" s="176"/>
      <c r="V20" s="174"/>
      <c r="W20" s="174"/>
      <c r="X20" s="174"/>
      <c r="Y20" s="177"/>
      <c r="Z20" s="173"/>
      <c r="AA20" s="174"/>
      <c r="AB20" s="174"/>
      <c r="AC20" s="174"/>
      <c r="AD20" s="186"/>
      <c r="AE20" s="176"/>
      <c r="AF20" s="174"/>
      <c r="AG20" s="174"/>
      <c r="AH20" s="174"/>
      <c r="AI20" s="177"/>
      <c r="AJ20" s="176"/>
      <c r="AK20" s="174"/>
      <c r="AL20" s="174"/>
      <c r="AM20" s="174"/>
      <c r="AN20" s="177"/>
      <c r="AO20" s="189">
        <v>11</v>
      </c>
      <c r="AP20" s="190"/>
      <c r="AQ20" s="191"/>
    </row>
    <row r="21" spans="1:43" s="11" customFormat="1" ht="12.75" customHeight="1" thickBot="1">
      <c r="A21" s="305" t="s">
        <v>173</v>
      </c>
      <c r="B21" s="306"/>
      <c r="C21" s="306"/>
      <c r="D21" s="18">
        <f aca="true" t="shared" si="5" ref="D21:AN21">SUM(D22:D27)</f>
        <v>15</v>
      </c>
      <c r="E21" s="19">
        <f t="shared" si="5"/>
        <v>16</v>
      </c>
      <c r="F21" s="13">
        <f t="shared" si="5"/>
        <v>2</v>
      </c>
      <c r="G21" s="20">
        <f t="shared" si="5"/>
        <v>0</v>
      </c>
      <c r="H21" s="20">
        <f t="shared" si="5"/>
        <v>0</v>
      </c>
      <c r="I21" s="20">
        <f t="shared" si="5"/>
        <v>0</v>
      </c>
      <c r="J21" s="21">
        <f t="shared" si="5"/>
        <v>3</v>
      </c>
      <c r="K21" s="18">
        <f t="shared" si="5"/>
        <v>0</v>
      </c>
      <c r="L21" s="20">
        <f t="shared" si="5"/>
        <v>0</v>
      </c>
      <c r="M21" s="20">
        <f t="shared" si="5"/>
        <v>0</v>
      </c>
      <c r="N21" s="20">
        <f t="shared" si="5"/>
        <v>0</v>
      </c>
      <c r="O21" s="19">
        <f t="shared" si="5"/>
        <v>0</v>
      </c>
      <c r="P21" s="13">
        <f t="shared" si="5"/>
        <v>2</v>
      </c>
      <c r="Q21" s="20">
        <f t="shared" si="5"/>
        <v>0</v>
      </c>
      <c r="R21" s="20">
        <f t="shared" si="5"/>
        <v>1</v>
      </c>
      <c r="S21" s="20">
        <f t="shared" si="5"/>
        <v>0</v>
      </c>
      <c r="T21" s="21">
        <f t="shared" si="5"/>
        <v>3</v>
      </c>
      <c r="U21" s="18">
        <f t="shared" si="5"/>
        <v>5</v>
      </c>
      <c r="V21" s="20">
        <f t="shared" si="5"/>
        <v>0</v>
      </c>
      <c r="W21" s="20">
        <f t="shared" si="5"/>
        <v>1</v>
      </c>
      <c r="X21" s="20">
        <f t="shared" si="5"/>
        <v>0</v>
      </c>
      <c r="Y21" s="19">
        <f t="shared" si="5"/>
        <v>6</v>
      </c>
      <c r="Z21" s="13">
        <f t="shared" si="5"/>
        <v>1</v>
      </c>
      <c r="AA21" s="20">
        <f t="shared" si="5"/>
        <v>1</v>
      </c>
      <c r="AB21" s="20">
        <f t="shared" si="5"/>
        <v>0</v>
      </c>
      <c r="AC21" s="20">
        <f t="shared" si="5"/>
        <v>0</v>
      </c>
      <c r="AD21" s="21">
        <f t="shared" si="5"/>
        <v>2</v>
      </c>
      <c r="AE21" s="18">
        <f t="shared" si="5"/>
        <v>1</v>
      </c>
      <c r="AF21" s="20">
        <f t="shared" si="5"/>
        <v>1</v>
      </c>
      <c r="AG21" s="20">
        <f t="shared" si="5"/>
        <v>0</v>
      </c>
      <c r="AH21" s="20">
        <f t="shared" si="5"/>
        <v>0</v>
      </c>
      <c r="AI21" s="19">
        <f t="shared" si="5"/>
        <v>2</v>
      </c>
      <c r="AJ21" s="18">
        <f t="shared" si="5"/>
        <v>0</v>
      </c>
      <c r="AK21" s="20">
        <f t="shared" si="5"/>
        <v>0</v>
      </c>
      <c r="AL21" s="20">
        <f t="shared" si="5"/>
        <v>0</v>
      </c>
      <c r="AM21" s="20">
        <f t="shared" si="5"/>
        <v>0</v>
      </c>
      <c r="AN21" s="19">
        <f t="shared" si="5"/>
        <v>0</v>
      </c>
      <c r="AO21" s="13"/>
      <c r="AP21" s="20"/>
      <c r="AQ21" s="30"/>
    </row>
    <row r="22" spans="1:43" s="11" customFormat="1" ht="12.75" customHeight="1" thickBot="1" thickTop="1">
      <c r="A22" s="231" t="s">
        <v>26</v>
      </c>
      <c r="B22" s="233" t="s">
        <v>70</v>
      </c>
      <c r="C22" s="221" t="s">
        <v>80</v>
      </c>
      <c r="D22" s="223">
        <f aca="true" t="shared" si="6" ref="D22:D27">SUM(F22:AN22)-E22</f>
        <v>2</v>
      </c>
      <c r="E22" s="223">
        <f aca="true" t="shared" si="7" ref="E22:E27">J22+O22+T22+Y22+AD22+AI22+AN22</f>
        <v>2</v>
      </c>
      <c r="F22" s="192"/>
      <c r="G22" s="40"/>
      <c r="H22" s="40"/>
      <c r="I22" s="40"/>
      <c r="J22" s="42"/>
      <c r="K22" s="39"/>
      <c r="L22" s="40"/>
      <c r="M22" s="40"/>
      <c r="N22" s="40"/>
      <c r="O22" s="37"/>
      <c r="P22" s="192"/>
      <c r="Q22" s="40"/>
      <c r="R22" s="40"/>
      <c r="S22" s="40"/>
      <c r="T22" s="42"/>
      <c r="U22" s="39"/>
      <c r="V22" s="40"/>
      <c r="W22" s="40"/>
      <c r="X22" s="40"/>
      <c r="Y22" s="41"/>
      <c r="Z22" s="192">
        <v>1</v>
      </c>
      <c r="AA22" s="40">
        <v>1</v>
      </c>
      <c r="AB22" s="40">
        <v>0</v>
      </c>
      <c r="AC22" s="40" t="s">
        <v>59</v>
      </c>
      <c r="AD22" s="42">
        <v>2</v>
      </c>
      <c r="AE22" s="39"/>
      <c r="AF22" s="40"/>
      <c r="AG22" s="40"/>
      <c r="AH22" s="40"/>
      <c r="AI22" s="41"/>
      <c r="AJ22" s="39"/>
      <c r="AK22" s="40"/>
      <c r="AL22" s="40"/>
      <c r="AM22" s="40"/>
      <c r="AN22" s="41"/>
      <c r="AO22" s="256"/>
      <c r="AP22" s="257"/>
      <c r="AQ22" s="258"/>
    </row>
    <row r="23" spans="1:43" s="11" customFormat="1" ht="12.75" customHeight="1" thickBot="1">
      <c r="A23" s="22" t="s">
        <v>27</v>
      </c>
      <c r="B23" s="220" t="s">
        <v>79</v>
      </c>
      <c r="C23" s="222" t="s">
        <v>71</v>
      </c>
      <c r="D23" s="226">
        <f t="shared" si="6"/>
        <v>2</v>
      </c>
      <c r="E23" s="226">
        <f>J23+O23+T23+Y23+AD23+AI23+AN23</f>
        <v>2</v>
      </c>
      <c r="F23" s="192"/>
      <c r="G23" s="40"/>
      <c r="H23" s="40"/>
      <c r="I23" s="40"/>
      <c r="J23" s="42"/>
      <c r="K23" s="39"/>
      <c r="L23" s="40"/>
      <c r="M23" s="40"/>
      <c r="N23" s="42"/>
      <c r="O23" s="41"/>
      <c r="P23" s="192"/>
      <c r="Q23" s="40"/>
      <c r="R23" s="40"/>
      <c r="S23" s="40"/>
      <c r="T23" s="42"/>
      <c r="U23" s="39"/>
      <c r="V23" s="40"/>
      <c r="W23" s="40"/>
      <c r="X23" s="40"/>
      <c r="Y23" s="41"/>
      <c r="Z23" s="192"/>
      <c r="AA23" s="40"/>
      <c r="AB23" s="40"/>
      <c r="AC23" s="40"/>
      <c r="AD23" s="42"/>
      <c r="AE23" s="39">
        <v>1</v>
      </c>
      <c r="AF23" s="40">
        <v>1</v>
      </c>
      <c r="AG23" s="40">
        <v>0</v>
      </c>
      <c r="AH23" s="40" t="s">
        <v>59</v>
      </c>
      <c r="AI23" s="41">
        <v>2</v>
      </c>
      <c r="AJ23" s="39"/>
      <c r="AK23" s="40"/>
      <c r="AL23" s="40"/>
      <c r="AM23" s="40"/>
      <c r="AN23" s="41"/>
      <c r="AO23" s="14">
        <v>13</v>
      </c>
      <c r="AP23" s="193"/>
      <c r="AQ23" s="72"/>
    </row>
    <row r="24" spans="1:43" s="11" customFormat="1" ht="12.75" customHeight="1" thickBot="1">
      <c r="A24" s="22" t="s">
        <v>28</v>
      </c>
      <c r="B24" s="220" t="s">
        <v>172</v>
      </c>
      <c r="C24" s="222" t="s">
        <v>81</v>
      </c>
      <c r="D24" s="226">
        <f t="shared" si="6"/>
        <v>2</v>
      </c>
      <c r="E24" s="226">
        <f t="shared" si="7"/>
        <v>3</v>
      </c>
      <c r="F24" s="133">
        <v>2</v>
      </c>
      <c r="G24" s="44">
        <v>0</v>
      </c>
      <c r="H24" s="44">
        <v>0</v>
      </c>
      <c r="I24" s="44" t="s">
        <v>55</v>
      </c>
      <c r="J24" s="46">
        <v>3</v>
      </c>
      <c r="K24" s="43"/>
      <c r="L24" s="44"/>
      <c r="M24" s="44"/>
      <c r="N24" s="46"/>
      <c r="O24" s="45"/>
      <c r="P24" s="133"/>
      <c r="Q24" s="44"/>
      <c r="R24" s="44"/>
      <c r="S24" s="44"/>
      <c r="T24" s="46"/>
      <c r="U24" s="43"/>
      <c r="V24" s="44"/>
      <c r="W24" s="44"/>
      <c r="X24" s="44"/>
      <c r="Y24" s="45"/>
      <c r="Z24" s="133"/>
      <c r="AA24" s="44"/>
      <c r="AB24" s="44"/>
      <c r="AC24" s="44"/>
      <c r="AD24" s="46"/>
      <c r="AE24" s="43"/>
      <c r="AF24" s="44"/>
      <c r="AG24" s="44"/>
      <c r="AH24" s="44"/>
      <c r="AI24" s="45"/>
      <c r="AJ24" s="43"/>
      <c r="AK24" s="44"/>
      <c r="AL24" s="44"/>
      <c r="AM24" s="44"/>
      <c r="AN24" s="45"/>
      <c r="AO24" s="50"/>
      <c r="AP24" s="47"/>
      <c r="AQ24" s="141"/>
    </row>
    <row r="25" spans="1:48" s="11" customFormat="1" ht="12.75" customHeight="1" thickBot="1">
      <c r="A25" s="22" t="s">
        <v>29</v>
      </c>
      <c r="B25" s="220" t="s">
        <v>82</v>
      </c>
      <c r="C25" s="222" t="s">
        <v>83</v>
      </c>
      <c r="D25" s="226">
        <f t="shared" si="6"/>
        <v>3</v>
      </c>
      <c r="E25" s="226">
        <f>J25+O25+T25+Y25+AD25+AI25+AN25</f>
        <v>3</v>
      </c>
      <c r="F25" s="133"/>
      <c r="G25" s="44"/>
      <c r="H25" s="44"/>
      <c r="I25" s="44"/>
      <c r="J25" s="46"/>
      <c r="K25" s="43"/>
      <c r="L25" s="44"/>
      <c r="M25" s="44"/>
      <c r="N25" s="46"/>
      <c r="O25" s="41"/>
      <c r="P25" s="133"/>
      <c r="Q25" s="44"/>
      <c r="R25" s="44"/>
      <c r="S25" s="44"/>
      <c r="T25" s="46"/>
      <c r="U25" s="43">
        <v>3</v>
      </c>
      <c r="V25" s="44">
        <v>0</v>
      </c>
      <c r="W25" s="44">
        <v>0</v>
      </c>
      <c r="X25" s="44" t="s">
        <v>59</v>
      </c>
      <c r="Y25" s="45">
        <v>3</v>
      </c>
      <c r="Z25" s="133"/>
      <c r="AA25" s="44"/>
      <c r="AB25" s="44"/>
      <c r="AC25" s="44"/>
      <c r="AD25" s="46"/>
      <c r="AE25" s="43"/>
      <c r="AF25" s="44"/>
      <c r="AG25" s="44"/>
      <c r="AH25" s="44"/>
      <c r="AI25" s="45"/>
      <c r="AJ25" s="43"/>
      <c r="AK25" s="44"/>
      <c r="AL25" s="44"/>
      <c r="AM25" s="44"/>
      <c r="AN25" s="45"/>
      <c r="AO25" s="50"/>
      <c r="AP25" s="47"/>
      <c r="AQ25" s="141"/>
      <c r="AV25" s="12"/>
    </row>
    <row r="26" spans="1:43" s="11" customFormat="1" ht="12.75" customHeight="1" thickBot="1">
      <c r="A26" s="22" t="s">
        <v>30</v>
      </c>
      <c r="B26" s="220" t="s">
        <v>84</v>
      </c>
      <c r="C26" s="222" t="s">
        <v>85</v>
      </c>
      <c r="D26" s="226">
        <f t="shared" si="6"/>
        <v>3</v>
      </c>
      <c r="E26" s="226">
        <f t="shared" si="7"/>
        <v>3</v>
      </c>
      <c r="F26" s="133"/>
      <c r="G26" s="44"/>
      <c r="H26" s="44"/>
      <c r="I26" s="44"/>
      <c r="J26" s="46"/>
      <c r="K26" s="43"/>
      <c r="L26" s="44"/>
      <c r="M26" s="44"/>
      <c r="N26" s="44"/>
      <c r="O26" s="41"/>
      <c r="P26" s="133"/>
      <c r="Q26" s="44"/>
      <c r="R26" s="44"/>
      <c r="S26" s="44"/>
      <c r="T26" s="46"/>
      <c r="U26" s="43">
        <v>2</v>
      </c>
      <c r="V26" s="44">
        <v>0</v>
      </c>
      <c r="W26" s="44">
        <v>1</v>
      </c>
      <c r="X26" s="44" t="s">
        <v>59</v>
      </c>
      <c r="Y26" s="45">
        <v>3</v>
      </c>
      <c r="Z26" s="133"/>
      <c r="AA26" s="44"/>
      <c r="AB26" s="44"/>
      <c r="AC26" s="44"/>
      <c r="AD26" s="46"/>
      <c r="AE26" s="43"/>
      <c r="AF26" s="44"/>
      <c r="AG26" s="44"/>
      <c r="AH26" s="44"/>
      <c r="AI26" s="45"/>
      <c r="AJ26" s="43"/>
      <c r="AK26" s="44"/>
      <c r="AL26" s="44"/>
      <c r="AM26" s="44"/>
      <c r="AN26" s="45"/>
      <c r="AO26" s="50"/>
      <c r="AP26" s="47"/>
      <c r="AQ26" s="141"/>
    </row>
    <row r="27" spans="1:43" s="11" customFormat="1" ht="12.75" customHeight="1" thickBot="1">
      <c r="A27" s="232" t="s">
        <v>193</v>
      </c>
      <c r="B27" s="112" t="s">
        <v>119</v>
      </c>
      <c r="C27" s="234" t="s">
        <v>86</v>
      </c>
      <c r="D27" s="225">
        <f t="shared" si="6"/>
        <v>3</v>
      </c>
      <c r="E27" s="225">
        <f t="shared" si="7"/>
        <v>3</v>
      </c>
      <c r="F27" s="133"/>
      <c r="G27" s="44"/>
      <c r="H27" s="44"/>
      <c r="I27" s="44"/>
      <c r="J27" s="46"/>
      <c r="K27" s="43"/>
      <c r="L27" s="44"/>
      <c r="M27" s="44"/>
      <c r="N27" s="44"/>
      <c r="O27" s="45"/>
      <c r="P27" s="133">
        <v>2</v>
      </c>
      <c r="Q27" s="44">
        <v>0</v>
      </c>
      <c r="R27" s="44">
        <v>1</v>
      </c>
      <c r="S27" s="44" t="s">
        <v>59</v>
      </c>
      <c r="T27" s="46">
        <v>3</v>
      </c>
      <c r="U27" s="43"/>
      <c r="V27" s="44"/>
      <c r="W27" s="44"/>
      <c r="X27" s="44"/>
      <c r="Y27" s="45"/>
      <c r="Z27" s="133"/>
      <c r="AA27" s="44"/>
      <c r="AB27" s="44"/>
      <c r="AC27" s="44"/>
      <c r="AD27" s="46"/>
      <c r="AE27" s="43"/>
      <c r="AF27" s="44"/>
      <c r="AG27" s="44"/>
      <c r="AH27" s="44"/>
      <c r="AI27" s="45"/>
      <c r="AJ27" s="43"/>
      <c r="AK27" s="44"/>
      <c r="AL27" s="44"/>
      <c r="AM27" s="44"/>
      <c r="AN27" s="45"/>
      <c r="AO27" s="50"/>
      <c r="AP27" s="47"/>
      <c r="AQ27" s="141"/>
    </row>
    <row r="28" spans="1:43" s="11" customFormat="1" ht="12.75" customHeight="1" thickBot="1">
      <c r="A28" s="305" t="s">
        <v>174</v>
      </c>
      <c r="B28" s="306"/>
      <c r="C28" s="306"/>
      <c r="D28" s="18">
        <f>SUM(D30:D50)</f>
        <v>57</v>
      </c>
      <c r="E28" s="19">
        <f aca="true" t="shared" si="8" ref="E28:O28">SUM(E29:E50)</f>
        <v>75</v>
      </c>
      <c r="F28" s="21">
        <f t="shared" si="8"/>
        <v>5</v>
      </c>
      <c r="G28" s="21">
        <f t="shared" si="8"/>
        <v>1</v>
      </c>
      <c r="H28" s="21">
        <f t="shared" si="8"/>
        <v>2</v>
      </c>
      <c r="I28" s="21">
        <f t="shared" si="8"/>
        <v>0</v>
      </c>
      <c r="J28" s="21">
        <f t="shared" si="8"/>
        <v>8</v>
      </c>
      <c r="K28" s="21">
        <f t="shared" si="8"/>
        <v>3</v>
      </c>
      <c r="L28" s="21">
        <f t="shared" si="8"/>
        <v>1</v>
      </c>
      <c r="M28" s="21">
        <f t="shared" si="8"/>
        <v>2</v>
      </c>
      <c r="N28" s="21">
        <f t="shared" si="8"/>
        <v>0</v>
      </c>
      <c r="O28" s="21">
        <f t="shared" si="8"/>
        <v>7</v>
      </c>
      <c r="P28" s="21">
        <f aca="true" t="shared" si="9" ref="P28:AN28">SUM(P29:P50)</f>
        <v>11</v>
      </c>
      <c r="Q28" s="21">
        <f t="shared" si="9"/>
        <v>0</v>
      </c>
      <c r="R28" s="21">
        <f t="shared" si="9"/>
        <v>7</v>
      </c>
      <c r="S28" s="21">
        <f t="shared" si="9"/>
        <v>0</v>
      </c>
      <c r="T28" s="21">
        <f t="shared" si="9"/>
        <v>25</v>
      </c>
      <c r="U28" s="21">
        <f t="shared" si="9"/>
        <v>13</v>
      </c>
      <c r="V28" s="21">
        <f t="shared" si="9"/>
        <v>0</v>
      </c>
      <c r="W28" s="21">
        <f t="shared" si="9"/>
        <v>4</v>
      </c>
      <c r="X28" s="21">
        <f t="shared" si="9"/>
        <v>0</v>
      </c>
      <c r="Y28" s="21">
        <f t="shared" si="9"/>
        <v>23</v>
      </c>
      <c r="Z28" s="21">
        <f t="shared" si="9"/>
        <v>5</v>
      </c>
      <c r="AA28" s="21">
        <f t="shared" si="9"/>
        <v>1</v>
      </c>
      <c r="AB28" s="21">
        <f t="shared" si="9"/>
        <v>2</v>
      </c>
      <c r="AC28" s="21">
        <f t="shared" si="9"/>
        <v>0</v>
      </c>
      <c r="AD28" s="21">
        <f t="shared" si="9"/>
        <v>10</v>
      </c>
      <c r="AE28" s="21">
        <f t="shared" si="9"/>
        <v>0</v>
      </c>
      <c r="AF28" s="21">
        <f t="shared" si="9"/>
        <v>0</v>
      </c>
      <c r="AG28" s="21">
        <f t="shared" si="9"/>
        <v>0</v>
      </c>
      <c r="AH28" s="21">
        <f t="shared" si="9"/>
        <v>0</v>
      </c>
      <c r="AI28" s="21">
        <f t="shared" si="9"/>
        <v>0</v>
      </c>
      <c r="AJ28" s="21">
        <f t="shared" si="9"/>
        <v>0</v>
      </c>
      <c r="AK28" s="21">
        <f t="shared" si="9"/>
        <v>0</v>
      </c>
      <c r="AL28" s="21">
        <f t="shared" si="9"/>
        <v>2</v>
      </c>
      <c r="AM28" s="21">
        <f t="shared" si="9"/>
        <v>0</v>
      </c>
      <c r="AN28" s="21">
        <f t="shared" si="9"/>
        <v>2</v>
      </c>
      <c r="AO28" s="13"/>
      <c r="AP28" s="20"/>
      <c r="AQ28" s="30"/>
    </row>
    <row r="29" spans="1:43" s="15" customFormat="1" ht="12.75" customHeight="1" thickBot="1" thickTop="1">
      <c r="A29" s="231" t="s">
        <v>31</v>
      </c>
      <c r="B29" s="218" t="s">
        <v>218</v>
      </c>
      <c r="C29" s="234" t="s">
        <v>61</v>
      </c>
      <c r="D29" s="223">
        <f>SUM(F29:AN29)-E29</f>
        <v>2</v>
      </c>
      <c r="E29" s="223">
        <f>J29+O29+T29+Y29+AD29+AI29+AN29</f>
        <v>3</v>
      </c>
      <c r="F29" s="133"/>
      <c r="G29" s="44"/>
      <c r="H29" s="44"/>
      <c r="I29" s="44"/>
      <c r="J29" s="46"/>
      <c r="K29" s="43"/>
      <c r="L29" s="44"/>
      <c r="M29" s="44"/>
      <c r="N29" s="44"/>
      <c r="O29" s="45"/>
      <c r="P29" s="133">
        <v>1</v>
      </c>
      <c r="Q29" s="44">
        <v>0</v>
      </c>
      <c r="R29" s="44">
        <v>1</v>
      </c>
      <c r="S29" s="44" t="s">
        <v>55</v>
      </c>
      <c r="T29" s="46">
        <v>3</v>
      </c>
      <c r="U29" s="43"/>
      <c r="V29" s="44"/>
      <c r="W29" s="44"/>
      <c r="X29" s="44"/>
      <c r="Y29" s="45"/>
      <c r="Z29" s="133"/>
      <c r="AA29" s="44"/>
      <c r="AB29" s="44"/>
      <c r="AC29" s="44"/>
      <c r="AD29" s="46"/>
      <c r="AE29" s="43"/>
      <c r="AF29" s="44"/>
      <c r="AG29" s="44"/>
      <c r="AH29" s="44"/>
      <c r="AI29" s="45"/>
      <c r="AJ29" s="43"/>
      <c r="AK29" s="44"/>
      <c r="AL29" s="44"/>
      <c r="AM29" s="44"/>
      <c r="AN29" s="45"/>
      <c r="AO29" s="50">
        <v>2</v>
      </c>
      <c r="AP29" s="47"/>
      <c r="AQ29" s="141"/>
    </row>
    <row r="30" spans="1:43" s="11" customFormat="1" ht="12.75" customHeight="1" thickBot="1">
      <c r="A30" s="22" t="s">
        <v>184</v>
      </c>
      <c r="B30" s="218" t="s">
        <v>215</v>
      </c>
      <c r="C30" s="222" t="s">
        <v>87</v>
      </c>
      <c r="D30" s="226">
        <f>SUM(F30:AN30)-E30</f>
        <v>3</v>
      </c>
      <c r="E30" s="226">
        <f>J30+O30+T30+Y30+AD30+AI30+AN30</f>
        <v>4</v>
      </c>
      <c r="F30" s="192"/>
      <c r="G30" s="40"/>
      <c r="H30" s="40"/>
      <c r="I30" s="40"/>
      <c r="J30" s="42"/>
      <c r="K30" s="39"/>
      <c r="L30" s="40"/>
      <c r="M30" s="40"/>
      <c r="N30" s="40"/>
      <c r="O30" s="41"/>
      <c r="P30" s="194"/>
      <c r="Q30" s="195"/>
      <c r="R30" s="195"/>
      <c r="S30" s="195"/>
      <c r="T30" s="196"/>
      <c r="U30" s="197">
        <v>3</v>
      </c>
      <c r="V30" s="195">
        <v>0</v>
      </c>
      <c r="W30" s="195">
        <v>0</v>
      </c>
      <c r="X30" s="195" t="s">
        <v>59</v>
      </c>
      <c r="Y30" s="198">
        <v>4</v>
      </c>
      <c r="Z30" s="194"/>
      <c r="AA30" s="195"/>
      <c r="AB30" s="195"/>
      <c r="AC30" s="195"/>
      <c r="AD30" s="196"/>
      <c r="AE30" s="39"/>
      <c r="AF30" s="40"/>
      <c r="AG30" s="40"/>
      <c r="AH30" s="40"/>
      <c r="AI30" s="41"/>
      <c r="AJ30" s="39"/>
      <c r="AK30" s="40"/>
      <c r="AL30" s="40"/>
      <c r="AM30" s="40"/>
      <c r="AN30" s="41"/>
      <c r="AO30" s="68"/>
      <c r="AP30" s="199"/>
      <c r="AQ30" s="69"/>
    </row>
    <row r="31" spans="1:43" s="11" customFormat="1" ht="12.75" customHeight="1" thickBot="1">
      <c r="A31" s="22" t="s">
        <v>32</v>
      </c>
      <c r="B31" s="218" t="s">
        <v>88</v>
      </c>
      <c r="C31" s="222" t="s">
        <v>89</v>
      </c>
      <c r="D31" s="226">
        <f aca="true" t="shared" si="10" ref="D31:D50">SUM(F31:AN31)-E31</f>
        <v>3</v>
      </c>
      <c r="E31" s="226">
        <f aca="true" t="shared" si="11" ref="E31:E50">J31+O31+T31+Y31+AD31+AI31+AN31</f>
        <v>4</v>
      </c>
      <c r="F31" s="192"/>
      <c r="G31" s="40"/>
      <c r="H31" s="40"/>
      <c r="I31" s="40"/>
      <c r="J31" s="42"/>
      <c r="K31" s="39"/>
      <c r="L31" s="40"/>
      <c r="M31" s="40"/>
      <c r="N31" s="40"/>
      <c r="O31" s="41"/>
      <c r="P31" s="194"/>
      <c r="Q31" s="195"/>
      <c r="R31" s="195"/>
      <c r="S31" s="195"/>
      <c r="T31" s="196"/>
      <c r="U31" s="197">
        <v>2</v>
      </c>
      <c r="V31" s="195">
        <v>0</v>
      </c>
      <c r="W31" s="195">
        <v>1</v>
      </c>
      <c r="X31" s="195" t="s">
        <v>55</v>
      </c>
      <c r="Y31" s="198">
        <v>4</v>
      </c>
      <c r="Z31" s="194"/>
      <c r="AA31" s="195"/>
      <c r="AB31" s="195"/>
      <c r="AC31" s="195"/>
      <c r="AD31" s="196"/>
      <c r="AE31" s="39"/>
      <c r="AF31" s="40"/>
      <c r="AG31" s="40"/>
      <c r="AH31" s="40"/>
      <c r="AI31" s="41"/>
      <c r="AJ31" s="39"/>
      <c r="AK31" s="40"/>
      <c r="AL31" s="40"/>
      <c r="AM31" s="40"/>
      <c r="AN31" s="41"/>
      <c r="AO31" s="68">
        <v>18</v>
      </c>
      <c r="AP31" s="199"/>
      <c r="AQ31" s="69"/>
    </row>
    <row r="32" spans="1:43" s="11" customFormat="1" ht="12.75" customHeight="1" thickBot="1">
      <c r="A32" s="22" t="s">
        <v>33</v>
      </c>
      <c r="B32" s="218" t="s">
        <v>90</v>
      </c>
      <c r="C32" s="222" t="s">
        <v>91</v>
      </c>
      <c r="D32" s="226">
        <f t="shared" si="10"/>
        <v>4</v>
      </c>
      <c r="E32" s="226">
        <f t="shared" si="11"/>
        <v>5</v>
      </c>
      <c r="F32" s="133"/>
      <c r="G32" s="44"/>
      <c r="H32" s="44"/>
      <c r="I32" s="44"/>
      <c r="J32" s="46"/>
      <c r="K32" s="43"/>
      <c r="L32" s="44"/>
      <c r="M32" s="44"/>
      <c r="N32" s="44"/>
      <c r="O32" s="45"/>
      <c r="P32" s="200"/>
      <c r="Q32" s="201"/>
      <c r="R32" s="201"/>
      <c r="S32" s="201"/>
      <c r="T32" s="202"/>
      <c r="U32" s="203"/>
      <c r="V32" s="201"/>
      <c r="W32" s="201"/>
      <c r="X32" s="201"/>
      <c r="Y32" s="204"/>
      <c r="Z32" s="200">
        <v>2</v>
      </c>
      <c r="AA32" s="201">
        <v>1</v>
      </c>
      <c r="AB32" s="201">
        <v>1</v>
      </c>
      <c r="AC32" s="201" t="s">
        <v>59</v>
      </c>
      <c r="AD32" s="202">
        <v>5</v>
      </c>
      <c r="AE32" s="43"/>
      <c r="AF32" s="44"/>
      <c r="AG32" s="44"/>
      <c r="AH32" s="44"/>
      <c r="AI32" s="45"/>
      <c r="AJ32" s="43"/>
      <c r="AK32" s="44"/>
      <c r="AL32" s="44"/>
      <c r="AM32" s="44"/>
      <c r="AN32" s="45"/>
      <c r="AO32" s="50">
        <v>21</v>
      </c>
      <c r="AP32" s="47"/>
      <c r="AQ32" s="141"/>
    </row>
    <row r="33" spans="1:43" s="11" customFormat="1" ht="12.75" customHeight="1" thickBot="1">
      <c r="A33" s="22" t="s">
        <v>34</v>
      </c>
      <c r="B33" s="218" t="s">
        <v>217</v>
      </c>
      <c r="C33" s="222" t="s">
        <v>63</v>
      </c>
      <c r="D33" s="226">
        <f t="shared" si="10"/>
        <v>2</v>
      </c>
      <c r="E33" s="226">
        <f t="shared" si="11"/>
        <v>2</v>
      </c>
      <c r="F33" s="133"/>
      <c r="G33" s="44"/>
      <c r="H33" s="44"/>
      <c r="I33" s="44"/>
      <c r="J33" s="46"/>
      <c r="K33" s="43"/>
      <c r="L33" s="44"/>
      <c r="M33" s="44"/>
      <c r="N33" s="44"/>
      <c r="O33" s="45"/>
      <c r="P33" s="200"/>
      <c r="Q33" s="201"/>
      <c r="R33" s="201"/>
      <c r="S33" s="201"/>
      <c r="T33" s="202"/>
      <c r="U33" s="203"/>
      <c r="V33" s="201"/>
      <c r="W33" s="201"/>
      <c r="X33" s="201"/>
      <c r="Y33" s="204"/>
      <c r="Z33" s="200">
        <v>2</v>
      </c>
      <c r="AA33" s="201">
        <v>0</v>
      </c>
      <c r="AB33" s="201">
        <v>0</v>
      </c>
      <c r="AC33" s="201" t="s">
        <v>55</v>
      </c>
      <c r="AD33" s="202">
        <v>2</v>
      </c>
      <c r="AE33" s="43"/>
      <c r="AF33" s="44"/>
      <c r="AG33" s="44"/>
      <c r="AH33" s="44"/>
      <c r="AI33" s="45"/>
      <c r="AJ33" s="43"/>
      <c r="AK33" s="44"/>
      <c r="AL33" s="44"/>
      <c r="AM33" s="44"/>
      <c r="AN33" s="45"/>
      <c r="AO33" s="50">
        <v>13</v>
      </c>
      <c r="AP33" s="47"/>
      <c r="AQ33" s="141"/>
    </row>
    <row r="34" spans="1:43" s="11" customFormat="1" ht="12.75" customHeight="1" thickBot="1">
      <c r="A34" s="22" t="s">
        <v>35</v>
      </c>
      <c r="B34" s="218" t="s">
        <v>92</v>
      </c>
      <c r="C34" s="222" t="s">
        <v>93</v>
      </c>
      <c r="D34" s="226">
        <f t="shared" si="10"/>
        <v>2</v>
      </c>
      <c r="E34" s="226">
        <f t="shared" si="11"/>
        <v>3</v>
      </c>
      <c r="F34" s="133"/>
      <c r="G34" s="44"/>
      <c r="H34" s="44"/>
      <c r="I34" s="44"/>
      <c r="J34" s="46"/>
      <c r="K34" s="43"/>
      <c r="L34" s="44"/>
      <c r="M34" s="44"/>
      <c r="N34" s="44"/>
      <c r="O34" s="45"/>
      <c r="P34" s="200"/>
      <c r="Q34" s="201"/>
      <c r="R34" s="201"/>
      <c r="S34" s="201"/>
      <c r="T34" s="202"/>
      <c r="U34" s="203">
        <v>2</v>
      </c>
      <c r="V34" s="201">
        <v>0</v>
      </c>
      <c r="W34" s="201">
        <v>0</v>
      </c>
      <c r="X34" s="201" t="s">
        <v>55</v>
      </c>
      <c r="Y34" s="204">
        <v>3</v>
      </c>
      <c r="Z34" s="200"/>
      <c r="AA34" s="201"/>
      <c r="AB34" s="201"/>
      <c r="AC34" s="201"/>
      <c r="AD34" s="202"/>
      <c r="AE34" s="43"/>
      <c r="AF34" s="44"/>
      <c r="AG34" s="44"/>
      <c r="AH34" s="44"/>
      <c r="AI34" s="45"/>
      <c r="AJ34" s="43"/>
      <c r="AK34" s="44"/>
      <c r="AL34" s="44"/>
      <c r="AM34" s="44"/>
      <c r="AN34" s="45"/>
      <c r="AO34" s="50">
        <v>32</v>
      </c>
      <c r="AP34" s="47"/>
      <c r="AQ34" s="141"/>
    </row>
    <row r="35" spans="1:43" s="11" customFormat="1" ht="12.75" customHeight="1" thickBot="1">
      <c r="A35" s="22" t="s">
        <v>36</v>
      </c>
      <c r="B35" s="218" t="s">
        <v>94</v>
      </c>
      <c r="C35" s="222" t="s">
        <v>177</v>
      </c>
      <c r="D35" s="226">
        <f t="shared" si="10"/>
        <v>2</v>
      </c>
      <c r="E35" s="226">
        <f t="shared" si="11"/>
        <v>3</v>
      </c>
      <c r="F35" s="133"/>
      <c r="G35" s="44"/>
      <c r="H35" s="44"/>
      <c r="I35" s="44"/>
      <c r="J35" s="46"/>
      <c r="K35" s="43"/>
      <c r="L35" s="44"/>
      <c r="M35" s="44"/>
      <c r="N35" s="44"/>
      <c r="O35" s="45"/>
      <c r="P35" s="200">
        <v>2</v>
      </c>
      <c r="Q35" s="201">
        <v>0</v>
      </c>
      <c r="R35" s="201">
        <v>0</v>
      </c>
      <c r="S35" s="201" t="s">
        <v>59</v>
      </c>
      <c r="T35" s="202">
        <v>3</v>
      </c>
      <c r="U35" s="203"/>
      <c r="V35" s="201"/>
      <c r="W35" s="201"/>
      <c r="X35" s="201"/>
      <c r="Y35" s="204"/>
      <c r="Z35" s="200"/>
      <c r="AA35" s="201"/>
      <c r="AB35" s="201"/>
      <c r="AC35" s="201"/>
      <c r="AD35" s="202"/>
      <c r="AE35" s="43"/>
      <c r="AF35" s="44"/>
      <c r="AG35" s="44"/>
      <c r="AH35" s="44"/>
      <c r="AI35" s="45"/>
      <c r="AJ35" s="43"/>
      <c r="AK35" s="44"/>
      <c r="AL35" s="44"/>
      <c r="AM35" s="44"/>
      <c r="AN35" s="45"/>
      <c r="AO35" s="50">
        <v>9</v>
      </c>
      <c r="AP35" s="47"/>
      <c r="AQ35" s="141"/>
    </row>
    <row r="36" spans="1:43" s="11" customFormat="1" ht="12.75" customHeight="1" thickBot="1">
      <c r="A36" s="22" t="s">
        <v>37</v>
      </c>
      <c r="B36" s="218" t="s">
        <v>95</v>
      </c>
      <c r="C36" s="222" t="s">
        <v>96</v>
      </c>
      <c r="D36" s="226">
        <f t="shared" si="10"/>
        <v>5</v>
      </c>
      <c r="E36" s="226">
        <f t="shared" si="11"/>
        <v>5</v>
      </c>
      <c r="F36" s="133">
        <v>3</v>
      </c>
      <c r="G36" s="44">
        <v>0</v>
      </c>
      <c r="H36" s="44">
        <v>2</v>
      </c>
      <c r="I36" s="44" t="s">
        <v>55</v>
      </c>
      <c r="J36" s="46">
        <v>5</v>
      </c>
      <c r="K36" s="43"/>
      <c r="L36" s="44"/>
      <c r="M36" s="44"/>
      <c r="N36" s="44"/>
      <c r="O36" s="45"/>
      <c r="P36" s="200"/>
      <c r="Q36" s="201"/>
      <c r="R36" s="201"/>
      <c r="S36" s="201"/>
      <c r="T36" s="202"/>
      <c r="U36" s="203"/>
      <c r="V36" s="201"/>
      <c r="W36" s="201"/>
      <c r="X36" s="201"/>
      <c r="Y36" s="204"/>
      <c r="Z36" s="200"/>
      <c r="AA36" s="201"/>
      <c r="AB36" s="201"/>
      <c r="AC36" s="201"/>
      <c r="AD36" s="202"/>
      <c r="AE36" s="43"/>
      <c r="AF36" s="44"/>
      <c r="AG36" s="44"/>
      <c r="AH36" s="44"/>
      <c r="AI36" s="45"/>
      <c r="AJ36" s="43"/>
      <c r="AK36" s="44"/>
      <c r="AL36" s="44"/>
      <c r="AM36" s="44"/>
      <c r="AN36" s="45"/>
      <c r="AO36" s="50"/>
      <c r="AP36" s="47"/>
      <c r="AQ36" s="141"/>
    </row>
    <row r="37" spans="1:43" s="11" customFormat="1" ht="12.75" customHeight="1" thickBot="1">
      <c r="A37" s="22" t="s">
        <v>38</v>
      </c>
      <c r="B37" s="218" t="s">
        <v>97</v>
      </c>
      <c r="C37" s="222" t="s">
        <v>98</v>
      </c>
      <c r="D37" s="226">
        <f t="shared" si="10"/>
        <v>2</v>
      </c>
      <c r="E37" s="226">
        <f t="shared" si="11"/>
        <v>2</v>
      </c>
      <c r="F37" s="133"/>
      <c r="G37" s="44"/>
      <c r="H37" s="44"/>
      <c r="I37" s="44"/>
      <c r="J37" s="46"/>
      <c r="K37" s="43"/>
      <c r="L37" s="44"/>
      <c r="M37" s="44"/>
      <c r="N37" s="44"/>
      <c r="O37" s="45"/>
      <c r="P37" s="200"/>
      <c r="Q37" s="201"/>
      <c r="R37" s="201"/>
      <c r="S37" s="201"/>
      <c r="T37" s="202"/>
      <c r="U37" s="203"/>
      <c r="V37" s="201"/>
      <c r="W37" s="201"/>
      <c r="X37" s="201"/>
      <c r="Y37" s="204"/>
      <c r="Z37" s="200"/>
      <c r="AA37" s="201"/>
      <c r="AB37" s="201"/>
      <c r="AC37" s="201"/>
      <c r="AD37" s="202"/>
      <c r="AE37" s="43"/>
      <c r="AF37" s="44"/>
      <c r="AG37" s="44"/>
      <c r="AH37" s="44"/>
      <c r="AI37" s="45"/>
      <c r="AJ37" s="43">
        <v>0</v>
      </c>
      <c r="AK37" s="44">
        <v>0</v>
      </c>
      <c r="AL37" s="44">
        <v>2</v>
      </c>
      <c r="AM37" s="44" t="s">
        <v>55</v>
      </c>
      <c r="AN37" s="45">
        <v>2</v>
      </c>
      <c r="AO37" s="48"/>
      <c r="AP37" s="47"/>
      <c r="AQ37" s="141"/>
    </row>
    <row r="38" spans="1:43" s="11" customFormat="1" ht="12.75" customHeight="1" thickBot="1">
      <c r="A38" s="232" t="s">
        <v>39</v>
      </c>
      <c r="B38" s="235" t="s">
        <v>99</v>
      </c>
      <c r="C38" s="222" t="s">
        <v>100</v>
      </c>
      <c r="D38" s="225">
        <f t="shared" si="10"/>
        <v>3</v>
      </c>
      <c r="E38" s="225">
        <f t="shared" si="11"/>
        <v>3</v>
      </c>
      <c r="F38" s="133"/>
      <c r="G38" s="44"/>
      <c r="H38" s="44"/>
      <c r="I38" s="44"/>
      <c r="J38" s="46"/>
      <c r="K38" s="43"/>
      <c r="L38" s="44"/>
      <c r="M38" s="44"/>
      <c r="N38" s="44"/>
      <c r="O38" s="45"/>
      <c r="P38" s="200">
        <v>2</v>
      </c>
      <c r="Q38" s="201">
        <v>0</v>
      </c>
      <c r="R38" s="201">
        <v>1</v>
      </c>
      <c r="S38" s="201" t="s">
        <v>55</v>
      </c>
      <c r="T38" s="202">
        <v>3</v>
      </c>
      <c r="U38" s="203"/>
      <c r="V38" s="201"/>
      <c r="W38" s="201"/>
      <c r="X38" s="201"/>
      <c r="Y38" s="204"/>
      <c r="Z38" s="200"/>
      <c r="AA38" s="201"/>
      <c r="AB38" s="201"/>
      <c r="AC38" s="201"/>
      <c r="AD38" s="202"/>
      <c r="AE38" s="43"/>
      <c r="AF38" s="44"/>
      <c r="AG38" s="44"/>
      <c r="AH38" s="44"/>
      <c r="AI38" s="45"/>
      <c r="AJ38" s="43"/>
      <c r="AK38" s="44"/>
      <c r="AL38" s="44"/>
      <c r="AM38" s="44"/>
      <c r="AN38" s="45"/>
      <c r="AO38" s="48"/>
      <c r="AP38" s="47"/>
      <c r="AQ38" s="141"/>
    </row>
    <row r="39" spans="1:43" s="11" customFormat="1" ht="12.75" customHeight="1" thickBot="1">
      <c r="A39" s="316" t="s">
        <v>101</v>
      </c>
      <c r="B39" s="317"/>
      <c r="C39" s="317"/>
      <c r="D39" s="239"/>
      <c r="E39" s="227"/>
      <c r="F39" s="133"/>
      <c r="G39" s="44"/>
      <c r="H39" s="44"/>
      <c r="I39" s="44"/>
      <c r="J39" s="46"/>
      <c r="K39" s="43"/>
      <c r="L39" s="44"/>
      <c r="M39" s="44"/>
      <c r="N39" s="44"/>
      <c r="O39" s="45"/>
      <c r="P39" s="200"/>
      <c r="Q39" s="201"/>
      <c r="R39" s="201"/>
      <c r="S39" s="201"/>
      <c r="T39" s="202"/>
      <c r="U39" s="203"/>
      <c r="V39" s="201"/>
      <c r="W39" s="201"/>
      <c r="X39" s="201"/>
      <c r="Y39" s="204"/>
      <c r="Z39" s="200"/>
      <c r="AA39" s="201"/>
      <c r="AB39" s="201"/>
      <c r="AC39" s="201"/>
      <c r="AD39" s="202"/>
      <c r="AE39" s="43"/>
      <c r="AF39" s="44"/>
      <c r="AG39" s="44"/>
      <c r="AH39" s="44"/>
      <c r="AI39" s="45"/>
      <c r="AJ39" s="43"/>
      <c r="AK39" s="44"/>
      <c r="AL39" s="44"/>
      <c r="AM39" s="44"/>
      <c r="AN39" s="45"/>
      <c r="AO39" s="48"/>
      <c r="AP39" s="47"/>
      <c r="AQ39" s="141"/>
    </row>
    <row r="40" spans="1:43" s="11" customFormat="1" ht="12.75" customHeight="1" thickBot="1">
      <c r="A40" s="238" t="s">
        <v>40</v>
      </c>
      <c r="B40" s="218" t="s">
        <v>102</v>
      </c>
      <c r="C40" s="234" t="s">
        <v>105</v>
      </c>
      <c r="D40" s="226">
        <f t="shared" si="10"/>
        <v>3</v>
      </c>
      <c r="E40" s="227">
        <f t="shared" si="11"/>
        <v>3</v>
      </c>
      <c r="F40" s="133">
        <v>2</v>
      </c>
      <c r="G40" s="44">
        <v>1</v>
      </c>
      <c r="H40" s="44">
        <v>0</v>
      </c>
      <c r="I40" s="44" t="s">
        <v>55</v>
      </c>
      <c r="J40" s="46">
        <v>3</v>
      </c>
      <c r="K40" s="43"/>
      <c r="L40" s="44"/>
      <c r="M40" s="44"/>
      <c r="N40" s="44"/>
      <c r="O40" s="45"/>
      <c r="P40" s="200"/>
      <c r="Q40" s="201"/>
      <c r="R40" s="201"/>
      <c r="S40" s="201"/>
      <c r="T40" s="202"/>
      <c r="U40" s="203"/>
      <c r="V40" s="201"/>
      <c r="W40" s="201"/>
      <c r="X40" s="201"/>
      <c r="Y40" s="204"/>
      <c r="Z40" s="200"/>
      <c r="AA40" s="201"/>
      <c r="AB40" s="201"/>
      <c r="AC40" s="201"/>
      <c r="AD40" s="202"/>
      <c r="AE40" s="43"/>
      <c r="AF40" s="44"/>
      <c r="AG40" s="44"/>
      <c r="AH40" s="44"/>
      <c r="AI40" s="45"/>
      <c r="AJ40" s="43"/>
      <c r="AK40" s="44"/>
      <c r="AL40" s="44"/>
      <c r="AM40" s="44"/>
      <c r="AN40" s="45"/>
      <c r="AO40" s="50"/>
      <c r="AP40" s="47"/>
      <c r="AQ40" s="141"/>
    </row>
    <row r="41" spans="1:43" s="11" customFormat="1" ht="12.75" customHeight="1" thickBot="1">
      <c r="A41" s="22" t="s">
        <v>41</v>
      </c>
      <c r="B41" s="218" t="s">
        <v>103</v>
      </c>
      <c r="C41" s="234" t="s">
        <v>104</v>
      </c>
      <c r="D41" s="227">
        <f t="shared" si="10"/>
        <v>3</v>
      </c>
      <c r="E41" s="226">
        <f t="shared" si="11"/>
        <v>3</v>
      </c>
      <c r="F41" s="133"/>
      <c r="G41" s="44"/>
      <c r="H41" s="44"/>
      <c r="I41" s="44"/>
      <c r="J41" s="46"/>
      <c r="K41" s="43">
        <v>1</v>
      </c>
      <c r="L41" s="44">
        <v>1</v>
      </c>
      <c r="M41" s="44">
        <v>1</v>
      </c>
      <c r="N41" s="44" t="s">
        <v>59</v>
      </c>
      <c r="O41" s="45">
        <v>3</v>
      </c>
      <c r="P41" s="200"/>
      <c r="Q41" s="201"/>
      <c r="R41" s="201"/>
      <c r="S41" s="201"/>
      <c r="T41" s="202"/>
      <c r="U41" s="203"/>
      <c r="V41" s="201"/>
      <c r="W41" s="201"/>
      <c r="X41" s="201"/>
      <c r="Y41" s="204"/>
      <c r="Z41" s="200"/>
      <c r="AA41" s="201"/>
      <c r="AB41" s="201"/>
      <c r="AC41" s="201"/>
      <c r="AD41" s="202"/>
      <c r="AE41" s="43"/>
      <c r="AF41" s="44"/>
      <c r="AG41" s="44"/>
      <c r="AH41" s="44"/>
      <c r="AI41" s="45"/>
      <c r="AJ41" s="43"/>
      <c r="AK41" s="44"/>
      <c r="AL41" s="44"/>
      <c r="AM41" s="44"/>
      <c r="AN41" s="45"/>
      <c r="AO41" s="50">
        <v>29</v>
      </c>
      <c r="AP41" s="47"/>
      <c r="AQ41" s="141"/>
    </row>
    <row r="42" spans="1:52" s="11" customFormat="1" ht="12.75" customHeight="1" thickBot="1">
      <c r="A42" s="22" t="s">
        <v>42</v>
      </c>
      <c r="B42" s="218" t="s">
        <v>106</v>
      </c>
      <c r="C42" s="222" t="s">
        <v>107</v>
      </c>
      <c r="D42" s="226">
        <f t="shared" si="10"/>
        <v>3</v>
      </c>
      <c r="E42" s="228">
        <f t="shared" si="11"/>
        <v>4</v>
      </c>
      <c r="F42" s="133"/>
      <c r="G42" s="44"/>
      <c r="H42" s="44"/>
      <c r="I42" s="44"/>
      <c r="J42" s="46"/>
      <c r="K42" s="43">
        <v>2</v>
      </c>
      <c r="L42" s="44">
        <v>0</v>
      </c>
      <c r="M42" s="44">
        <v>1</v>
      </c>
      <c r="N42" s="44" t="s">
        <v>55</v>
      </c>
      <c r="O42" s="45">
        <v>4</v>
      </c>
      <c r="P42" s="200"/>
      <c r="Q42" s="201"/>
      <c r="R42" s="201"/>
      <c r="S42" s="201"/>
      <c r="T42" s="202"/>
      <c r="U42" s="203"/>
      <c r="V42" s="201"/>
      <c r="W42" s="201"/>
      <c r="X42" s="201"/>
      <c r="Y42" s="204"/>
      <c r="Z42" s="200"/>
      <c r="AA42" s="201"/>
      <c r="AB42" s="201"/>
      <c r="AC42" s="201"/>
      <c r="AD42" s="202"/>
      <c r="AE42" s="43"/>
      <c r="AF42" s="44"/>
      <c r="AG42" s="44"/>
      <c r="AH42" s="44"/>
      <c r="AI42" s="45"/>
      <c r="AJ42" s="43"/>
      <c r="AK42" s="44"/>
      <c r="AL42" s="44"/>
      <c r="AM42" s="44"/>
      <c r="AN42" s="45"/>
      <c r="AO42" s="50">
        <v>26</v>
      </c>
      <c r="AP42" s="47"/>
      <c r="AQ42" s="141"/>
      <c r="AY42" s="12"/>
      <c r="AZ42" s="12"/>
    </row>
    <row r="43" spans="1:52" s="15" customFormat="1" ht="12.75" customHeight="1" thickBot="1">
      <c r="A43" s="22" t="s">
        <v>43</v>
      </c>
      <c r="B43" s="218" t="s">
        <v>108</v>
      </c>
      <c r="C43" s="222" t="s">
        <v>109</v>
      </c>
      <c r="D43" s="226">
        <f t="shared" si="10"/>
        <v>4</v>
      </c>
      <c r="E43" s="226">
        <f t="shared" si="11"/>
        <v>4</v>
      </c>
      <c r="F43" s="133"/>
      <c r="G43" s="44"/>
      <c r="H43" s="44"/>
      <c r="I43" s="44"/>
      <c r="J43" s="46"/>
      <c r="K43" s="43"/>
      <c r="L43" s="44"/>
      <c r="M43" s="44"/>
      <c r="N43" s="44"/>
      <c r="O43" s="45"/>
      <c r="P43" s="200">
        <v>2</v>
      </c>
      <c r="Q43" s="201">
        <v>0</v>
      </c>
      <c r="R43" s="201">
        <v>2</v>
      </c>
      <c r="S43" s="201" t="s">
        <v>55</v>
      </c>
      <c r="T43" s="202">
        <v>4</v>
      </c>
      <c r="U43" s="203"/>
      <c r="V43" s="201"/>
      <c r="W43" s="201"/>
      <c r="X43" s="201"/>
      <c r="Y43" s="204"/>
      <c r="Z43" s="200"/>
      <c r="AA43" s="201"/>
      <c r="AB43" s="201"/>
      <c r="AC43" s="201"/>
      <c r="AD43" s="202"/>
      <c r="AE43" s="43"/>
      <c r="AF43" s="44"/>
      <c r="AG43" s="44"/>
      <c r="AH43" s="44"/>
      <c r="AI43" s="45"/>
      <c r="AJ43" s="43"/>
      <c r="AK43" s="44"/>
      <c r="AL43" s="44"/>
      <c r="AM43" s="44"/>
      <c r="AN43" s="45"/>
      <c r="AO43" s="50">
        <v>31</v>
      </c>
      <c r="AP43" s="47">
        <v>7</v>
      </c>
      <c r="AQ43" s="141"/>
      <c r="AY43" s="156"/>
      <c r="AZ43" s="156"/>
    </row>
    <row r="44" spans="1:52" s="11" customFormat="1" ht="12.75" customHeight="1" thickBot="1">
      <c r="A44" s="22" t="s">
        <v>44</v>
      </c>
      <c r="B44" s="236" t="s">
        <v>110</v>
      </c>
      <c r="C44" s="240" t="s">
        <v>111</v>
      </c>
      <c r="D44" s="226">
        <f t="shared" si="10"/>
        <v>0</v>
      </c>
      <c r="E44" s="227">
        <f t="shared" si="11"/>
        <v>3</v>
      </c>
      <c r="F44" s="133"/>
      <c r="G44" s="44"/>
      <c r="H44" s="44"/>
      <c r="I44" s="44"/>
      <c r="J44" s="46"/>
      <c r="K44" s="43"/>
      <c r="L44" s="44"/>
      <c r="M44" s="44"/>
      <c r="N44" s="44"/>
      <c r="O44" s="45"/>
      <c r="P44" s="200">
        <v>0</v>
      </c>
      <c r="Q44" s="201">
        <v>0</v>
      </c>
      <c r="R44" s="201">
        <v>0</v>
      </c>
      <c r="S44" s="201" t="s">
        <v>60</v>
      </c>
      <c r="T44" s="202">
        <v>3</v>
      </c>
      <c r="U44" s="203"/>
      <c r="V44" s="201"/>
      <c r="W44" s="201"/>
      <c r="X44" s="201"/>
      <c r="Y44" s="204"/>
      <c r="Z44" s="200"/>
      <c r="AA44" s="201"/>
      <c r="AB44" s="201"/>
      <c r="AC44" s="201"/>
      <c r="AD44" s="202"/>
      <c r="AE44" s="43"/>
      <c r="AF44" s="44"/>
      <c r="AG44" s="44"/>
      <c r="AH44" s="44"/>
      <c r="AI44" s="45"/>
      <c r="AJ44" s="43"/>
      <c r="AK44" s="44"/>
      <c r="AL44" s="44"/>
      <c r="AM44" s="44"/>
      <c r="AN44" s="45"/>
      <c r="AO44" s="50">
        <v>2</v>
      </c>
      <c r="AP44" s="47" t="s">
        <v>222</v>
      </c>
      <c r="AQ44" s="141"/>
      <c r="AY44" s="12"/>
      <c r="AZ44" s="12"/>
    </row>
    <row r="45" spans="1:43" s="11" customFormat="1" ht="12.75" customHeight="1" thickBot="1">
      <c r="A45" s="22" t="s">
        <v>45</v>
      </c>
      <c r="B45" s="236" t="s">
        <v>112</v>
      </c>
      <c r="C45" s="240" t="s">
        <v>113</v>
      </c>
      <c r="D45" s="226">
        <f t="shared" si="10"/>
        <v>4</v>
      </c>
      <c r="E45" s="227">
        <f t="shared" si="11"/>
        <v>5</v>
      </c>
      <c r="F45" s="133"/>
      <c r="G45" s="44"/>
      <c r="H45" s="44"/>
      <c r="I45" s="44"/>
      <c r="J45" s="46"/>
      <c r="K45" s="43"/>
      <c r="L45" s="44"/>
      <c r="M45" s="44"/>
      <c r="N45" s="44"/>
      <c r="O45" s="45"/>
      <c r="P45" s="200">
        <v>2</v>
      </c>
      <c r="Q45" s="201">
        <v>0</v>
      </c>
      <c r="R45" s="201">
        <v>2</v>
      </c>
      <c r="S45" s="201" t="s">
        <v>55</v>
      </c>
      <c r="T45" s="202">
        <v>5</v>
      </c>
      <c r="U45" s="203"/>
      <c r="V45" s="201"/>
      <c r="W45" s="201"/>
      <c r="X45" s="201"/>
      <c r="Y45" s="204"/>
      <c r="Z45" s="200"/>
      <c r="AA45" s="201"/>
      <c r="AB45" s="201"/>
      <c r="AC45" s="201"/>
      <c r="AD45" s="202"/>
      <c r="AE45" s="43"/>
      <c r="AF45" s="44"/>
      <c r="AG45" s="44"/>
      <c r="AH45" s="44"/>
      <c r="AI45" s="45"/>
      <c r="AJ45" s="43"/>
      <c r="AK45" s="44"/>
      <c r="AL45" s="44"/>
      <c r="AM45" s="44"/>
      <c r="AN45" s="45"/>
      <c r="AO45" s="50">
        <v>31</v>
      </c>
      <c r="AP45" s="47"/>
      <c r="AQ45" s="141"/>
    </row>
    <row r="46" spans="1:43" s="11" customFormat="1" ht="12.75" customHeight="1" thickBot="1">
      <c r="A46" s="22" t="s">
        <v>46</v>
      </c>
      <c r="B46" s="237" t="s">
        <v>114</v>
      </c>
      <c r="C46" s="241" t="s">
        <v>115</v>
      </c>
      <c r="D46" s="226">
        <f t="shared" si="10"/>
        <v>4</v>
      </c>
      <c r="E46" s="227">
        <f t="shared" si="11"/>
        <v>5</v>
      </c>
      <c r="F46" s="133"/>
      <c r="G46" s="44"/>
      <c r="H46" s="44"/>
      <c r="I46" s="44"/>
      <c r="J46" s="46"/>
      <c r="K46" s="43"/>
      <c r="L46" s="44"/>
      <c r="M46" s="44"/>
      <c r="N46" s="44"/>
      <c r="O46" s="45"/>
      <c r="P46" s="200"/>
      <c r="Q46" s="201"/>
      <c r="R46" s="201"/>
      <c r="S46" s="201"/>
      <c r="T46" s="202"/>
      <c r="U46" s="203">
        <v>2</v>
      </c>
      <c r="V46" s="201">
        <v>0</v>
      </c>
      <c r="W46" s="201">
        <v>2</v>
      </c>
      <c r="X46" s="201" t="s">
        <v>59</v>
      </c>
      <c r="Y46" s="204">
        <v>5</v>
      </c>
      <c r="Z46" s="200"/>
      <c r="AA46" s="201"/>
      <c r="AB46" s="201"/>
      <c r="AC46" s="201"/>
      <c r="AD46" s="202"/>
      <c r="AE46" s="43"/>
      <c r="AF46" s="44"/>
      <c r="AG46" s="44"/>
      <c r="AH46" s="44"/>
      <c r="AI46" s="45"/>
      <c r="AJ46" s="43"/>
      <c r="AK46" s="44"/>
      <c r="AL46" s="44"/>
      <c r="AM46" s="44"/>
      <c r="AN46" s="45"/>
      <c r="AO46" s="50">
        <v>34</v>
      </c>
      <c r="AP46" s="47"/>
      <c r="AQ46" s="141"/>
    </row>
    <row r="47" spans="1:43" s="11" customFormat="1" ht="12.75" customHeight="1" thickBot="1">
      <c r="A47" s="22" t="s">
        <v>47</v>
      </c>
      <c r="B47" s="218" t="s">
        <v>116</v>
      </c>
      <c r="C47" s="222" t="s">
        <v>118</v>
      </c>
      <c r="D47" s="226">
        <f t="shared" si="10"/>
        <v>3</v>
      </c>
      <c r="E47" s="227">
        <f t="shared" si="11"/>
        <v>4</v>
      </c>
      <c r="F47" s="133"/>
      <c r="G47" s="44"/>
      <c r="H47" s="44"/>
      <c r="I47" s="44"/>
      <c r="J47" s="46"/>
      <c r="K47" s="43"/>
      <c r="L47" s="44"/>
      <c r="M47" s="44"/>
      <c r="N47" s="44"/>
      <c r="O47" s="45"/>
      <c r="P47" s="200">
        <v>2</v>
      </c>
      <c r="Q47" s="201">
        <v>0</v>
      </c>
      <c r="R47" s="201">
        <v>1</v>
      </c>
      <c r="S47" s="201" t="s">
        <v>55</v>
      </c>
      <c r="T47" s="202">
        <v>4</v>
      </c>
      <c r="U47" s="203"/>
      <c r="V47" s="201"/>
      <c r="W47" s="201"/>
      <c r="X47" s="201"/>
      <c r="Y47" s="204"/>
      <c r="Z47" s="200"/>
      <c r="AA47" s="201"/>
      <c r="AB47" s="201"/>
      <c r="AC47" s="201"/>
      <c r="AD47" s="202"/>
      <c r="AE47" s="43"/>
      <c r="AF47" s="44"/>
      <c r="AG47" s="44"/>
      <c r="AH47" s="44"/>
      <c r="AI47" s="45"/>
      <c r="AJ47" s="43"/>
      <c r="AK47" s="44"/>
      <c r="AL47" s="44"/>
      <c r="AM47" s="44"/>
      <c r="AN47" s="45"/>
      <c r="AO47" s="48">
        <v>12</v>
      </c>
      <c r="AP47" s="47"/>
      <c r="AQ47" s="141"/>
    </row>
    <row r="48" spans="1:43" s="11" customFormat="1" ht="12.75" customHeight="1" thickBot="1">
      <c r="A48" s="22" t="s">
        <v>48</v>
      </c>
      <c r="B48" s="218" t="s">
        <v>117</v>
      </c>
      <c r="C48" s="222" t="s">
        <v>120</v>
      </c>
      <c r="D48" s="226">
        <f t="shared" si="10"/>
        <v>3</v>
      </c>
      <c r="E48" s="227">
        <f t="shared" si="11"/>
        <v>4</v>
      </c>
      <c r="F48" s="133"/>
      <c r="G48" s="44"/>
      <c r="H48" s="44"/>
      <c r="I48" s="44"/>
      <c r="J48" s="46"/>
      <c r="K48" s="43"/>
      <c r="L48" s="44"/>
      <c r="M48" s="44"/>
      <c r="N48" s="44"/>
      <c r="O48" s="45"/>
      <c r="P48" s="200"/>
      <c r="Q48" s="201"/>
      <c r="R48" s="201"/>
      <c r="S48" s="201"/>
      <c r="T48" s="202"/>
      <c r="U48" s="203">
        <v>2</v>
      </c>
      <c r="V48" s="201">
        <v>0</v>
      </c>
      <c r="W48" s="201">
        <v>1</v>
      </c>
      <c r="X48" s="201" t="s">
        <v>59</v>
      </c>
      <c r="Y48" s="204">
        <v>4</v>
      </c>
      <c r="Z48" s="200"/>
      <c r="AA48" s="201"/>
      <c r="AB48" s="201"/>
      <c r="AC48" s="201"/>
      <c r="AD48" s="202"/>
      <c r="AE48" s="43"/>
      <c r="AF48" s="44"/>
      <c r="AG48" s="44"/>
      <c r="AH48" s="44"/>
      <c r="AI48" s="45"/>
      <c r="AJ48" s="43"/>
      <c r="AK48" s="44"/>
      <c r="AL48" s="44"/>
      <c r="AM48" s="44"/>
      <c r="AN48" s="45"/>
      <c r="AO48" s="50">
        <v>36</v>
      </c>
      <c r="AP48" s="47"/>
      <c r="AQ48" s="141"/>
    </row>
    <row r="49" spans="1:43" s="11" customFormat="1" ht="12.75" customHeight="1" thickBot="1">
      <c r="A49" s="232" t="s">
        <v>49</v>
      </c>
      <c r="B49" s="218" t="s">
        <v>208</v>
      </c>
      <c r="C49" s="230" t="s">
        <v>209</v>
      </c>
      <c r="D49" s="242">
        <f>SUM(F49:AN49)-E49</f>
        <v>2</v>
      </c>
      <c r="E49" s="229">
        <f>J49+O49+T49+Y49+AD49+AI49+AN49</f>
        <v>3</v>
      </c>
      <c r="F49" s="133"/>
      <c r="G49" s="44"/>
      <c r="H49" s="44"/>
      <c r="I49" s="44"/>
      <c r="J49" s="46"/>
      <c r="K49" s="43"/>
      <c r="L49" s="44"/>
      <c r="M49" s="44"/>
      <c r="N49" s="44"/>
      <c r="O49" s="45"/>
      <c r="P49" s="200"/>
      <c r="Q49" s="201"/>
      <c r="R49" s="201"/>
      <c r="S49" s="201"/>
      <c r="T49" s="202"/>
      <c r="U49" s="203">
        <v>2</v>
      </c>
      <c r="V49" s="201">
        <v>0</v>
      </c>
      <c r="W49" s="201">
        <v>0</v>
      </c>
      <c r="X49" s="201" t="s">
        <v>55</v>
      </c>
      <c r="Y49" s="204">
        <v>3</v>
      </c>
      <c r="Z49" s="200"/>
      <c r="AA49" s="201"/>
      <c r="AB49" s="201"/>
      <c r="AC49" s="201"/>
      <c r="AD49" s="202"/>
      <c r="AE49" s="43"/>
      <c r="AF49" s="44"/>
      <c r="AG49" s="44"/>
      <c r="AH49" s="44"/>
      <c r="AI49" s="45"/>
      <c r="AJ49" s="43"/>
      <c r="AK49" s="44"/>
      <c r="AL49" s="44"/>
      <c r="AM49" s="44"/>
      <c r="AN49" s="45"/>
      <c r="AO49" s="50">
        <v>12</v>
      </c>
      <c r="AP49" s="205"/>
      <c r="AQ49" s="206"/>
    </row>
    <row r="50" spans="1:43" s="11" customFormat="1" ht="12.75" customHeight="1" thickBot="1">
      <c r="A50" s="232" t="s">
        <v>50</v>
      </c>
      <c r="B50" s="218" t="s">
        <v>211</v>
      </c>
      <c r="C50" s="230" t="s">
        <v>210</v>
      </c>
      <c r="D50" s="242">
        <f t="shared" si="10"/>
        <v>2</v>
      </c>
      <c r="E50" s="229">
        <f t="shared" si="11"/>
        <v>3</v>
      </c>
      <c r="F50" s="133"/>
      <c r="G50" s="44"/>
      <c r="H50" s="44"/>
      <c r="I50" s="44"/>
      <c r="J50" s="46"/>
      <c r="K50" s="43"/>
      <c r="L50" s="44"/>
      <c r="M50" s="44"/>
      <c r="N50" s="44"/>
      <c r="O50" s="45"/>
      <c r="P50" s="200"/>
      <c r="Q50" s="201"/>
      <c r="R50" s="201"/>
      <c r="S50" s="201"/>
      <c r="T50" s="202"/>
      <c r="U50" s="203"/>
      <c r="V50" s="201"/>
      <c r="W50" s="201"/>
      <c r="X50" s="201"/>
      <c r="Y50" s="204"/>
      <c r="Z50" s="200">
        <v>1</v>
      </c>
      <c r="AA50" s="201">
        <v>0</v>
      </c>
      <c r="AB50" s="201">
        <v>1</v>
      </c>
      <c r="AC50" s="201" t="s">
        <v>59</v>
      </c>
      <c r="AD50" s="202">
        <v>3</v>
      </c>
      <c r="AE50" s="43"/>
      <c r="AF50" s="44"/>
      <c r="AG50" s="44"/>
      <c r="AH50" s="44"/>
      <c r="AI50" s="45"/>
      <c r="AJ50" s="43"/>
      <c r="AK50" s="44"/>
      <c r="AL50" s="44"/>
      <c r="AM50" s="44"/>
      <c r="AN50" s="45"/>
      <c r="AO50" s="50">
        <v>38</v>
      </c>
      <c r="AP50" s="205"/>
      <c r="AQ50" s="206"/>
    </row>
    <row r="51" spans="1:43" s="11" customFormat="1" ht="12.75" customHeight="1" thickBot="1" thickTop="1">
      <c r="A51" s="305" t="s">
        <v>179</v>
      </c>
      <c r="B51" s="306"/>
      <c r="C51" s="306"/>
      <c r="D51" s="120">
        <f>SUM(F51:AN51)-E51</f>
        <v>8</v>
      </c>
      <c r="E51" s="121">
        <f>J51+O51+T51+Y51+AD51+AI51+AN51</f>
        <v>10</v>
      </c>
      <c r="F51" s="13">
        <f aca="true" t="shared" si="12" ref="F51:T51">F52+F53+F54+F55</f>
        <v>0</v>
      </c>
      <c r="G51" s="13">
        <f t="shared" si="12"/>
        <v>0</v>
      </c>
      <c r="H51" s="13">
        <f t="shared" si="12"/>
        <v>0</v>
      </c>
      <c r="I51" s="13"/>
      <c r="J51" s="13">
        <f t="shared" si="12"/>
        <v>0</v>
      </c>
      <c r="K51" s="13">
        <f t="shared" si="12"/>
        <v>0</v>
      </c>
      <c r="L51" s="13">
        <f t="shared" si="12"/>
        <v>0</v>
      </c>
      <c r="M51" s="13">
        <f t="shared" si="12"/>
        <v>0</v>
      </c>
      <c r="N51" s="13"/>
      <c r="O51" s="13">
        <f t="shared" si="12"/>
        <v>0</v>
      </c>
      <c r="P51" s="13">
        <f t="shared" si="12"/>
        <v>0</v>
      </c>
      <c r="Q51" s="13">
        <f t="shared" si="12"/>
        <v>0</v>
      </c>
      <c r="R51" s="13">
        <f t="shared" si="12"/>
        <v>0</v>
      </c>
      <c r="S51" s="13"/>
      <c r="T51" s="13">
        <f t="shared" si="12"/>
        <v>0</v>
      </c>
      <c r="U51" s="13">
        <f>U52+U53+U54+U55</f>
        <v>2</v>
      </c>
      <c r="V51" s="13">
        <f>V52+V53+V54+V55</f>
        <v>0</v>
      </c>
      <c r="W51" s="13">
        <f>W52+W53+W54+W55</f>
        <v>0</v>
      </c>
      <c r="X51" s="13"/>
      <c r="Y51" s="13">
        <f>Y52+Y53+Y54+Y55</f>
        <v>2</v>
      </c>
      <c r="Z51" s="13">
        <f>Z52+Z53+Z54+Z55</f>
        <v>0</v>
      </c>
      <c r="AA51" s="13">
        <f>AA52+AA53+AA54+AA55</f>
        <v>0</v>
      </c>
      <c r="AB51" s="13">
        <f>AB52+AB53+AB54+AB55</f>
        <v>0</v>
      </c>
      <c r="AC51" s="13"/>
      <c r="AD51" s="13">
        <f>AD52+AD53+AD54+AD55</f>
        <v>0</v>
      </c>
      <c r="AE51" s="13">
        <f>AE52+AE53+AE54+AE55</f>
        <v>2</v>
      </c>
      <c r="AF51" s="13">
        <f>AF52+AF53+AF54+AF55</f>
        <v>0</v>
      </c>
      <c r="AG51" s="13">
        <f>AG52+AG53+AG54+AG55</f>
        <v>0</v>
      </c>
      <c r="AH51" s="13"/>
      <c r="AI51" s="13">
        <f>AI52+AI53+AI54+AI55</f>
        <v>2</v>
      </c>
      <c r="AJ51" s="13">
        <f>AJ52+AJ53+AJ54+AJ55</f>
        <v>4</v>
      </c>
      <c r="AK51" s="13">
        <f>AK52+AK53+AK54+AK55</f>
        <v>0</v>
      </c>
      <c r="AL51" s="13">
        <f>AL52+AL53+AL54+AL55</f>
        <v>0</v>
      </c>
      <c r="AM51" s="13"/>
      <c r="AN51" s="13">
        <f>AN52+AN53+AN54+AN55</f>
        <v>6</v>
      </c>
      <c r="AO51" s="13"/>
      <c r="AP51" s="20"/>
      <c r="AQ51" s="30"/>
    </row>
    <row r="52" spans="1:43" s="11" customFormat="1" ht="12.75" customHeight="1" thickBot="1" thickTop="1">
      <c r="A52" s="22" t="s">
        <v>51</v>
      </c>
      <c r="B52" s="218"/>
      <c r="C52" s="234" t="s">
        <v>163</v>
      </c>
      <c r="D52" s="223">
        <f>SUM(F52:AN52)-E52</f>
        <v>2</v>
      </c>
      <c r="E52" s="223">
        <f>J52+O52+T52+Y52+AD52+AI52+AN52</f>
        <v>2</v>
      </c>
      <c r="F52" s="133"/>
      <c r="G52" s="44"/>
      <c r="H52" s="44"/>
      <c r="I52" s="44"/>
      <c r="J52" s="46"/>
      <c r="K52" s="43"/>
      <c r="L52" s="44"/>
      <c r="M52" s="44"/>
      <c r="N52" s="44"/>
      <c r="O52" s="45"/>
      <c r="P52" s="200"/>
      <c r="Q52" s="201"/>
      <c r="R52" s="201"/>
      <c r="S52" s="201"/>
      <c r="T52" s="207"/>
      <c r="U52" s="133">
        <v>2</v>
      </c>
      <c r="V52" s="44">
        <v>0</v>
      </c>
      <c r="W52" s="44">
        <v>0</v>
      </c>
      <c r="X52" s="44" t="s">
        <v>55</v>
      </c>
      <c r="Y52" s="46">
        <v>2</v>
      </c>
      <c r="Z52" s="43"/>
      <c r="AA52" s="44"/>
      <c r="AB52" s="44"/>
      <c r="AC52" s="44"/>
      <c r="AD52" s="45"/>
      <c r="AE52" s="133"/>
      <c r="AF52" s="44"/>
      <c r="AG52" s="44"/>
      <c r="AH52" s="44"/>
      <c r="AI52" s="45"/>
      <c r="AJ52" s="133"/>
      <c r="AK52" s="44"/>
      <c r="AL52" s="44"/>
      <c r="AM52" s="44"/>
      <c r="AN52" s="45"/>
      <c r="AO52" s="75"/>
      <c r="AP52" s="208"/>
      <c r="AQ52" s="208"/>
    </row>
    <row r="53" spans="1:43" s="11" customFormat="1" ht="12.75" customHeight="1" thickBot="1">
      <c r="A53" s="22" t="s">
        <v>128</v>
      </c>
      <c r="B53" s="218"/>
      <c r="C53" s="234" t="s">
        <v>164</v>
      </c>
      <c r="D53" s="226">
        <f>SUM(F53:AN53)-E53</f>
        <v>2</v>
      </c>
      <c r="E53" s="226">
        <f>J53+O53+T53+Y53+AD53+AI53+AN53</f>
        <v>2</v>
      </c>
      <c r="F53" s="133"/>
      <c r="G53" s="44"/>
      <c r="H53" s="44"/>
      <c r="I53" s="44"/>
      <c r="J53" s="46"/>
      <c r="K53" s="43"/>
      <c r="L53" s="44"/>
      <c r="M53" s="44"/>
      <c r="N53" s="44"/>
      <c r="O53" s="45"/>
      <c r="P53" s="200"/>
      <c r="Q53" s="201"/>
      <c r="R53" s="201"/>
      <c r="S53" s="201"/>
      <c r="T53" s="204"/>
      <c r="U53" s="133"/>
      <c r="V53" s="44"/>
      <c r="W53" s="44"/>
      <c r="X53" s="44"/>
      <c r="Y53" s="46"/>
      <c r="Z53" s="43"/>
      <c r="AA53" s="44"/>
      <c r="AB53" s="44"/>
      <c r="AC53" s="44"/>
      <c r="AD53" s="45"/>
      <c r="AE53" s="133">
        <v>2</v>
      </c>
      <c r="AF53" s="44">
        <v>0</v>
      </c>
      <c r="AG53" s="44">
        <v>0</v>
      </c>
      <c r="AH53" s="44" t="s">
        <v>55</v>
      </c>
      <c r="AI53" s="45">
        <v>2</v>
      </c>
      <c r="AJ53" s="133"/>
      <c r="AK53" s="44"/>
      <c r="AL53" s="44"/>
      <c r="AM53" s="44"/>
      <c r="AN53" s="45"/>
      <c r="AO53" s="64"/>
      <c r="AP53" s="14"/>
      <c r="AQ53" s="14"/>
    </row>
    <row r="54" spans="1:43" s="11" customFormat="1" ht="12.75" customHeight="1" thickBot="1">
      <c r="A54" s="244" t="s">
        <v>129</v>
      </c>
      <c r="B54" s="218"/>
      <c r="C54" s="234" t="s">
        <v>165</v>
      </c>
      <c r="D54" s="226">
        <f>SUM(F54:AN54)-E54</f>
        <v>2</v>
      </c>
      <c r="E54" s="226">
        <f>J54+O54+T54+Y54+AD54+AI54+AN54</f>
        <v>3</v>
      </c>
      <c r="F54" s="133"/>
      <c r="G54" s="44"/>
      <c r="H54" s="44"/>
      <c r="I54" s="44"/>
      <c r="J54" s="46"/>
      <c r="K54" s="43"/>
      <c r="L54" s="44"/>
      <c r="M54" s="44"/>
      <c r="N54" s="44"/>
      <c r="O54" s="45"/>
      <c r="P54" s="200"/>
      <c r="Q54" s="201"/>
      <c r="R54" s="201"/>
      <c r="S54" s="201"/>
      <c r="T54" s="204"/>
      <c r="U54" s="133"/>
      <c r="V54" s="44"/>
      <c r="W54" s="44"/>
      <c r="X54" s="44"/>
      <c r="Y54" s="46"/>
      <c r="Z54" s="43"/>
      <c r="AA54" s="44"/>
      <c r="AB54" s="44"/>
      <c r="AC54" s="44"/>
      <c r="AD54" s="45"/>
      <c r="AE54" s="133"/>
      <c r="AF54" s="44"/>
      <c r="AG54" s="44"/>
      <c r="AH54" s="44"/>
      <c r="AI54" s="45"/>
      <c r="AJ54" s="133">
        <v>2</v>
      </c>
      <c r="AK54" s="44">
        <v>0</v>
      </c>
      <c r="AL54" s="44">
        <v>0</v>
      </c>
      <c r="AM54" s="44" t="s">
        <v>55</v>
      </c>
      <c r="AN54" s="45">
        <v>3</v>
      </c>
      <c r="AO54" s="64"/>
      <c r="AP54" s="14"/>
      <c r="AQ54" s="14"/>
    </row>
    <row r="55" spans="1:43" s="11" customFormat="1" ht="12.75" customHeight="1" thickBot="1">
      <c r="A55" s="11" t="s">
        <v>130</v>
      </c>
      <c r="B55" s="218"/>
      <c r="C55" s="243" t="s">
        <v>166</v>
      </c>
      <c r="D55" s="226">
        <f>SUM(F55:AN55)-E55</f>
        <v>2</v>
      </c>
      <c r="E55" s="226">
        <f>J55+O55+T55+Y55+AD55+AI55+AN55</f>
        <v>3</v>
      </c>
      <c r="F55" s="133"/>
      <c r="G55" s="44"/>
      <c r="H55" s="44"/>
      <c r="I55" s="44"/>
      <c r="J55" s="46"/>
      <c r="K55" s="43"/>
      <c r="L55" s="44"/>
      <c r="M55" s="44"/>
      <c r="N55" s="44"/>
      <c r="O55" s="45"/>
      <c r="P55" s="200"/>
      <c r="Q55" s="201"/>
      <c r="R55" s="201"/>
      <c r="S55" s="201"/>
      <c r="T55" s="209"/>
      <c r="U55" s="145"/>
      <c r="V55" s="144"/>
      <c r="W55" s="144"/>
      <c r="X55" s="144"/>
      <c r="Y55" s="8"/>
      <c r="Z55" s="146"/>
      <c r="AA55" s="8"/>
      <c r="AB55" s="144"/>
      <c r="AC55" s="144"/>
      <c r="AD55" s="8"/>
      <c r="AE55" s="146"/>
      <c r="AF55" s="144"/>
      <c r="AG55" s="144"/>
      <c r="AH55" s="144"/>
      <c r="AI55" s="8"/>
      <c r="AJ55" s="136">
        <v>2</v>
      </c>
      <c r="AK55" s="44">
        <v>0</v>
      </c>
      <c r="AL55" s="44">
        <v>0</v>
      </c>
      <c r="AM55" s="44" t="s">
        <v>55</v>
      </c>
      <c r="AN55" s="45">
        <v>3</v>
      </c>
      <c r="AO55" s="64"/>
      <c r="AP55" s="14"/>
      <c r="AQ55" s="14"/>
    </row>
    <row r="56" spans="1:43" s="11" customFormat="1" ht="12.75" customHeight="1" thickBot="1">
      <c r="A56" s="288" t="s">
        <v>196</v>
      </c>
      <c r="B56" s="289"/>
      <c r="C56" s="290"/>
      <c r="D56" s="18">
        <f>D28+D21+D8+D51</f>
        <v>121</v>
      </c>
      <c r="E56" s="18">
        <f>E28+E21+E8+E51</f>
        <v>147</v>
      </c>
      <c r="F56" s="18">
        <f>F28+F21+F8+F51</f>
        <v>17</v>
      </c>
      <c r="G56" s="18">
        <f>G28+G21+G8+G51</f>
        <v>7</v>
      </c>
      <c r="H56" s="18">
        <f>H28+H21+H8+H51</f>
        <v>3</v>
      </c>
      <c r="I56" s="18"/>
      <c r="J56" s="18">
        <f>J28+J21+J8+J51</f>
        <v>29</v>
      </c>
      <c r="K56" s="18">
        <f>K28+K21+K8+K51</f>
        <v>15</v>
      </c>
      <c r="L56" s="18">
        <f>L28+L21+L8+L51</f>
        <v>6</v>
      </c>
      <c r="M56" s="18">
        <f>M28+M21+M8+M51</f>
        <v>6</v>
      </c>
      <c r="N56" s="18"/>
      <c r="O56" s="18">
        <f>O28+O21+O8+O51</f>
        <v>32</v>
      </c>
      <c r="P56" s="18">
        <f>P28+P21+P8+P51</f>
        <v>15</v>
      </c>
      <c r="Q56" s="18">
        <f>Q28+Q21+Q8+Q51</f>
        <v>1</v>
      </c>
      <c r="R56" s="18">
        <f>R28+R21+R8+R51</f>
        <v>8</v>
      </c>
      <c r="S56" s="18"/>
      <c r="T56" s="18">
        <f>T28+T21+T8+T51</f>
        <v>31</v>
      </c>
      <c r="U56" s="18">
        <f>U28+U21+U8+U51</f>
        <v>20</v>
      </c>
      <c r="V56" s="18">
        <f>V28+V21+V8+V51</f>
        <v>0</v>
      </c>
      <c r="W56" s="18">
        <f>W28+W21+W8+W51</f>
        <v>5</v>
      </c>
      <c r="X56" s="18"/>
      <c r="Y56" s="18">
        <f>Y28+Y21+Y8+Y51</f>
        <v>31</v>
      </c>
      <c r="Z56" s="18">
        <f>Z28+Z21+Z8+Z51</f>
        <v>6</v>
      </c>
      <c r="AA56" s="18">
        <f>AA28+AA21+AA8+AA51</f>
        <v>2</v>
      </c>
      <c r="AB56" s="18">
        <f>AB28+AB21+AB8+AB51</f>
        <v>2</v>
      </c>
      <c r="AC56" s="18"/>
      <c r="AD56" s="18">
        <f>AD28+AD21+AD8+AD51</f>
        <v>12</v>
      </c>
      <c r="AE56" s="18">
        <f>AE28+AE21+AE8+AE51</f>
        <v>3</v>
      </c>
      <c r="AF56" s="18">
        <f>AF28+AF21+AF8+AF51</f>
        <v>1</v>
      </c>
      <c r="AG56" s="18">
        <f>AG28+AG21+AG8+AG51</f>
        <v>0</v>
      </c>
      <c r="AH56" s="18"/>
      <c r="AI56" s="18">
        <f>AI28+AI21+AI8+AI51</f>
        <v>4</v>
      </c>
      <c r="AJ56" s="18">
        <f>AJ28+AJ21+AJ8+AJ51</f>
        <v>4</v>
      </c>
      <c r="AK56" s="18">
        <f>AK28+AK21+AK8+AK51</f>
        <v>0</v>
      </c>
      <c r="AL56" s="18">
        <f>AL28+AL21+AL8+AL51</f>
        <v>2</v>
      </c>
      <c r="AM56" s="18"/>
      <c r="AN56" s="122">
        <f>AN28+AN21+AN8+AN51</f>
        <v>8</v>
      </c>
      <c r="AO56" s="14"/>
      <c r="AP56" s="14"/>
      <c r="AQ56" s="14"/>
    </row>
    <row r="57" spans="1:43" s="11" customFormat="1" ht="12.75" customHeight="1">
      <c r="A57" s="12"/>
      <c r="B57" s="12"/>
      <c r="C57" s="214" t="s">
        <v>52</v>
      </c>
      <c r="D57" s="213"/>
      <c r="E57" s="106"/>
      <c r="F57" s="213"/>
      <c r="G57" s="124"/>
      <c r="H57" s="124"/>
      <c r="I57" s="124">
        <f>COUNTIF(I9:I56,"s")</f>
        <v>0</v>
      </c>
      <c r="J57" s="124"/>
      <c r="K57" s="124"/>
      <c r="L57" s="124"/>
      <c r="M57" s="124"/>
      <c r="N57" s="124">
        <f>COUNTIF(N9:N56,"s")</f>
        <v>1</v>
      </c>
      <c r="O57" s="124"/>
      <c r="P57" s="124"/>
      <c r="Q57" s="124"/>
      <c r="R57" s="124"/>
      <c r="S57" s="124">
        <f>COUNTIF(S9:S56,"s")</f>
        <v>1</v>
      </c>
      <c r="T57" s="124"/>
      <c r="U57" s="124"/>
      <c r="V57" s="124"/>
      <c r="W57" s="124"/>
      <c r="X57" s="124">
        <f>COUNTIF(X9:X56,"s")</f>
        <v>0</v>
      </c>
      <c r="Y57" s="124"/>
      <c r="Z57" s="124"/>
      <c r="AA57" s="124"/>
      <c r="AB57" s="124"/>
      <c r="AC57" s="124">
        <f>COUNTIF(AC9:AC56,"s")</f>
        <v>0</v>
      </c>
      <c r="AD57" s="124"/>
      <c r="AE57" s="124"/>
      <c r="AF57" s="124"/>
      <c r="AG57" s="124"/>
      <c r="AH57" s="124">
        <f>COUNTIF(AH9:AH56,"s")</f>
        <v>0</v>
      </c>
      <c r="AI57" s="124"/>
      <c r="AJ57" s="124"/>
      <c r="AK57" s="124"/>
      <c r="AL57" s="124"/>
      <c r="AM57" s="124">
        <f>COUNTIF(AM9:AM56,"s")</f>
        <v>0</v>
      </c>
      <c r="AN57" s="106"/>
      <c r="AO57" s="14"/>
      <c r="AP57" s="14"/>
      <c r="AQ57" s="14"/>
    </row>
    <row r="58" spans="1:43" s="11" customFormat="1" ht="12.75" customHeight="1">
      <c r="A58" s="12"/>
      <c r="B58" s="12"/>
      <c r="C58" s="215" t="s">
        <v>53</v>
      </c>
      <c r="D58" s="95"/>
      <c r="E58" s="96"/>
      <c r="F58" s="95"/>
      <c r="G58" s="10"/>
      <c r="H58" s="10"/>
      <c r="I58" s="10">
        <f>COUNTIF(I9:I56,"v")</f>
        <v>4</v>
      </c>
      <c r="J58" s="10"/>
      <c r="K58" s="10"/>
      <c r="L58" s="10"/>
      <c r="M58" s="10"/>
      <c r="N58" s="10">
        <f>COUNTIF(N9:N56,"v")</f>
        <v>4</v>
      </c>
      <c r="O58" s="10"/>
      <c r="P58" s="10"/>
      <c r="Q58" s="10"/>
      <c r="R58" s="10"/>
      <c r="S58" s="10">
        <f>COUNTIF(S9:S56,"v")</f>
        <v>3</v>
      </c>
      <c r="T58" s="10"/>
      <c r="U58" s="10"/>
      <c r="V58" s="10"/>
      <c r="W58" s="10"/>
      <c r="X58" s="10">
        <f>COUNTIF(X9:X56,"v")</f>
        <v>5</v>
      </c>
      <c r="Y58" s="10"/>
      <c r="Z58" s="10"/>
      <c r="AA58" s="10"/>
      <c r="AB58" s="10"/>
      <c r="AC58" s="10">
        <f>COUNTIF(AC9:AC56,"v")</f>
        <v>3</v>
      </c>
      <c r="AD58" s="10"/>
      <c r="AE58" s="10"/>
      <c r="AF58" s="10"/>
      <c r="AG58" s="10"/>
      <c r="AH58" s="10">
        <f>COUNTIF(AH9:AH56,"v")</f>
        <v>1</v>
      </c>
      <c r="AI58" s="10"/>
      <c r="AJ58" s="10"/>
      <c r="AK58" s="10"/>
      <c r="AL58" s="10"/>
      <c r="AM58" s="10">
        <f>COUNTIF(AM9:AM56,"v")</f>
        <v>0</v>
      </c>
      <c r="AN58" s="96"/>
      <c r="AO58" s="14"/>
      <c r="AP58" s="14"/>
      <c r="AQ58" s="14"/>
    </row>
    <row r="59" spans="1:43" s="11" customFormat="1" ht="12.75" customHeight="1">
      <c r="A59" s="12"/>
      <c r="B59" s="12"/>
      <c r="C59" s="215" t="s">
        <v>54</v>
      </c>
      <c r="D59" s="95"/>
      <c r="E59" s="96"/>
      <c r="F59" s="95"/>
      <c r="G59" s="10"/>
      <c r="H59" s="10"/>
      <c r="I59" s="10">
        <f>COUNTIF(I9:I56,"f")</f>
        <v>3</v>
      </c>
      <c r="J59" s="10"/>
      <c r="K59" s="10"/>
      <c r="L59" s="10"/>
      <c r="M59" s="10"/>
      <c r="N59" s="10">
        <f>COUNTIF(N9:N56,"f")</f>
        <v>4</v>
      </c>
      <c r="O59" s="10"/>
      <c r="P59" s="10"/>
      <c r="Q59" s="10"/>
      <c r="R59" s="10"/>
      <c r="S59" s="10">
        <f>COUNTIF(S9:S56,"f")</f>
        <v>5</v>
      </c>
      <c r="T59" s="10"/>
      <c r="U59" s="10"/>
      <c r="V59" s="10"/>
      <c r="W59" s="10"/>
      <c r="X59" s="10">
        <f>COUNTIF(X9:X56,"f")</f>
        <v>4</v>
      </c>
      <c r="Y59" s="10"/>
      <c r="Z59" s="10"/>
      <c r="AA59" s="10"/>
      <c r="AB59" s="10"/>
      <c r="AC59" s="10">
        <f>COUNTIF(AC9:AC56,"f")</f>
        <v>1</v>
      </c>
      <c r="AD59" s="10"/>
      <c r="AE59" s="10"/>
      <c r="AF59" s="10"/>
      <c r="AG59" s="10"/>
      <c r="AH59" s="10">
        <f>COUNTIF(AH9:AH56,"f")</f>
        <v>1</v>
      </c>
      <c r="AI59" s="10"/>
      <c r="AJ59" s="10"/>
      <c r="AK59" s="10"/>
      <c r="AL59" s="10"/>
      <c r="AM59" s="10">
        <f>COUNTIF(AM9:AM56,"f")</f>
        <v>3</v>
      </c>
      <c r="AN59" s="96"/>
      <c r="AO59" s="14"/>
      <c r="AP59" s="14"/>
      <c r="AQ59" s="14"/>
    </row>
    <row r="60" spans="1:43" ht="12.75" customHeight="1" thickBot="1">
      <c r="A60" s="12"/>
      <c r="B60" s="12"/>
      <c r="C60" s="216" t="s">
        <v>64</v>
      </c>
      <c r="D60" s="100"/>
      <c r="E60" s="101"/>
      <c r="F60" s="100"/>
      <c r="G60" s="102"/>
      <c r="H60" s="102"/>
      <c r="I60" s="102">
        <f>COUNTIF(I9:I50,"e")</f>
        <v>0</v>
      </c>
      <c r="J60" s="102"/>
      <c r="K60" s="102"/>
      <c r="L60" s="102"/>
      <c r="M60" s="102"/>
      <c r="N60" s="102">
        <f>COUNTIF(N9:N50,"e")</f>
        <v>0</v>
      </c>
      <c r="O60" s="102"/>
      <c r="P60" s="102"/>
      <c r="Q60" s="102"/>
      <c r="R60" s="102"/>
      <c r="S60" s="102">
        <f>COUNTIF(S9:S50,"e")</f>
        <v>0</v>
      </c>
      <c r="T60" s="102"/>
      <c r="U60" s="102"/>
      <c r="V60" s="102"/>
      <c r="W60" s="102"/>
      <c r="X60" s="102">
        <f>COUNTIF(X9:X50,"e")</f>
        <v>0</v>
      </c>
      <c r="Y60" s="102"/>
      <c r="Z60" s="102"/>
      <c r="AA60" s="102"/>
      <c r="AB60" s="102"/>
      <c r="AC60" s="102">
        <f>COUNTIF(AC9:AC50,"e")</f>
        <v>0</v>
      </c>
      <c r="AD60" s="102"/>
      <c r="AE60" s="102"/>
      <c r="AF60" s="102"/>
      <c r="AG60" s="102"/>
      <c r="AH60" s="102">
        <f>COUNTIF(AH9:AH50,"e")</f>
        <v>0</v>
      </c>
      <c r="AI60" s="102"/>
      <c r="AJ60" s="102"/>
      <c r="AK60" s="102"/>
      <c r="AL60" s="102"/>
      <c r="AM60" s="102">
        <f>COUNTIF(AM9:AM50,"e")</f>
        <v>0</v>
      </c>
      <c r="AN60" s="101"/>
      <c r="AO60" s="14"/>
      <c r="AP60" s="14"/>
      <c r="AQ60" s="14"/>
    </row>
    <row r="61" spans="1:43" ht="12.75" customHeight="1">
      <c r="A61" s="11"/>
      <c r="B61" s="12"/>
      <c r="C61" s="2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4" ht="12.75" customHeight="1">
      <c r="A62" s="11"/>
      <c r="B62" s="12"/>
      <c r="C62" s="2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31"/>
    </row>
    <row r="63" spans="1:43" ht="12.75" customHeight="1">
      <c r="A63" s="12"/>
      <c r="B63" s="12"/>
      <c r="C63" s="1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s="11" customFormat="1" ht="12.75" customHeight="1">
      <c r="A64" s="7"/>
      <c r="B64" s="3" t="s">
        <v>126</v>
      </c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11" customFormat="1" ht="12.75" customHeight="1" thickBot="1">
      <c r="A65" s="7"/>
      <c r="B65" s="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1" customFormat="1" ht="12.75" customHeight="1" thickBot="1">
      <c r="A66" s="291" t="s">
        <v>122</v>
      </c>
      <c r="B66" s="292"/>
      <c r="C66" s="293"/>
      <c r="D66" s="13">
        <f aca="true" t="shared" si="13" ref="D66:AN66">SUM(D67:D81)</f>
        <v>36</v>
      </c>
      <c r="E66" s="13">
        <f t="shared" si="13"/>
        <v>63</v>
      </c>
      <c r="F66" s="13">
        <f t="shared" si="13"/>
        <v>0</v>
      </c>
      <c r="G66" s="13">
        <f t="shared" si="13"/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  <c r="R66" s="13">
        <f t="shared" si="13"/>
        <v>0</v>
      </c>
      <c r="S66" s="13">
        <f t="shared" si="13"/>
        <v>0</v>
      </c>
      <c r="T66" s="13">
        <f t="shared" si="13"/>
        <v>0</v>
      </c>
      <c r="U66" s="13">
        <f t="shared" si="13"/>
        <v>0</v>
      </c>
      <c r="V66" s="13">
        <f t="shared" si="13"/>
        <v>0</v>
      </c>
      <c r="W66" s="13">
        <f t="shared" si="13"/>
        <v>0</v>
      </c>
      <c r="X66" s="13">
        <f t="shared" si="13"/>
        <v>0</v>
      </c>
      <c r="Y66" s="13">
        <f t="shared" si="13"/>
        <v>0</v>
      </c>
      <c r="Z66" s="13">
        <f t="shared" si="13"/>
        <v>12</v>
      </c>
      <c r="AA66" s="13">
        <f t="shared" si="13"/>
        <v>0</v>
      </c>
      <c r="AB66" s="13">
        <f t="shared" si="13"/>
        <v>4</v>
      </c>
      <c r="AC66" s="13">
        <f t="shared" si="13"/>
        <v>0</v>
      </c>
      <c r="AD66" s="13">
        <f t="shared" si="13"/>
        <v>19</v>
      </c>
      <c r="AE66" s="13">
        <f t="shared" si="13"/>
        <v>12</v>
      </c>
      <c r="AF66" s="13">
        <f t="shared" si="13"/>
        <v>0</v>
      </c>
      <c r="AG66" s="13">
        <f t="shared" si="13"/>
        <v>5</v>
      </c>
      <c r="AH66" s="13">
        <f t="shared" si="13"/>
        <v>0</v>
      </c>
      <c r="AI66" s="13">
        <f t="shared" si="13"/>
        <v>23</v>
      </c>
      <c r="AJ66" s="13">
        <f t="shared" si="13"/>
        <v>0</v>
      </c>
      <c r="AK66" s="13">
        <f t="shared" si="13"/>
        <v>0</v>
      </c>
      <c r="AL66" s="13">
        <f t="shared" si="13"/>
        <v>3</v>
      </c>
      <c r="AM66" s="13">
        <f t="shared" si="13"/>
        <v>0</v>
      </c>
      <c r="AN66" s="13">
        <f t="shared" si="13"/>
        <v>21</v>
      </c>
      <c r="AO66" s="33"/>
      <c r="AP66" s="34"/>
      <c r="AQ66" s="34"/>
    </row>
    <row r="67" spans="1:43" ht="12.75" customHeight="1" thickBot="1" thickTop="1">
      <c r="A67" s="76" t="s">
        <v>131</v>
      </c>
      <c r="B67" s="233" t="s">
        <v>140</v>
      </c>
      <c r="C67" s="221" t="s">
        <v>142</v>
      </c>
      <c r="D67" s="223">
        <f>SUM(F67:AN67)-E67</f>
        <v>3</v>
      </c>
      <c r="E67" s="223">
        <f>J67+O67+T67+Y67+AD67+AI67+AN67</f>
        <v>4</v>
      </c>
      <c r="F67" s="210"/>
      <c r="G67" s="36"/>
      <c r="H67" s="36"/>
      <c r="I67" s="36"/>
      <c r="J67" s="37"/>
      <c r="K67" s="35"/>
      <c r="L67" s="36"/>
      <c r="M67" s="36"/>
      <c r="N67" s="36"/>
      <c r="O67" s="38"/>
      <c r="P67" s="35"/>
      <c r="Q67" s="36"/>
      <c r="R67" s="36"/>
      <c r="S67" s="36"/>
      <c r="T67" s="37"/>
      <c r="U67" s="210"/>
      <c r="V67" s="36"/>
      <c r="W67" s="36"/>
      <c r="X67" s="36"/>
      <c r="Y67" s="38"/>
      <c r="Z67" s="35">
        <v>2</v>
      </c>
      <c r="AA67" s="36">
        <v>0</v>
      </c>
      <c r="AB67" s="36">
        <v>1</v>
      </c>
      <c r="AC67" s="36" t="s">
        <v>55</v>
      </c>
      <c r="AD67" s="37">
        <v>4</v>
      </c>
      <c r="AE67" s="210"/>
      <c r="AF67" s="36"/>
      <c r="AG67" s="36"/>
      <c r="AH67" s="36"/>
      <c r="AI67" s="37"/>
      <c r="AJ67" s="210"/>
      <c r="AK67" s="36"/>
      <c r="AL67" s="36"/>
      <c r="AM67" s="36"/>
      <c r="AN67" s="37"/>
      <c r="AO67" s="49">
        <v>18</v>
      </c>
      <c r="AP67" s="199"/>
      <c r="AQ67" s="199"/>
    </row>
    <row r="68" spans="1:43" ht="12.75" customHeight="1" thickBot="1">
      <c r="A68" s="22" t="s">
        <v>132</v>
      </c>
      <c r="B68" s="220" t="s">
        <v>141</v>
      </c>
      <c r="C68" s="222" t="s">
        <v>143</v>
      </c>
      <c r="D68" s="226">
        <f>SUM(F68:AN68)-E68</f>
        <v>3</v>
      </c>
      <c r="E68" s="226">
        <f>J68+O68+T68+Y68+AD68+AI68+AN68</f>
        <v>4</v>
      </c>
      <c r="F68" s="192"/>
      <c r="G68" s="40"/>
      <c r="H68" s="40"/>
      <c r="I68" s="40"/>
      <c r="J68" s="41"/>
      <c r="K68" s="39"/>
      <c r="L68" s="40"/>
      <c r="M68" s="40"/>
      <c r="N68" s="40"/>
      <c r="O68" s="42"/>
      <c r="P68" s="39"/>
      <c r="Q68" s="40"/>
      <c r="R68" s="40"/>
      <c r="S68" s="40"/>
      <c r="T68" s="41"/>
      <c r="U68" s="192"/>
      <c r="V68" s="40"/>
      <c r="W68" s="40"/>
      <c r="X68" s="40"/>
      <c r="Y68" s="42"/>
      <c r="Z68" s="39"/>
      <c r="AA68" s="40"/>
      <c r="AB68" s="40"/>
      <c r="AC68" s="40"/>
      <c r="AD68" s="41"/>
      <c r="AE68" s="192">
        <v>2</v>
      </c>
      <c r="AF68" s="40">
        <v>0</v>
      </c>
      <c r="AG68" s="40">
        <v>1</v>
      </c>
      <c r="AH68" s="40" t="s">
        <v>59</v>
      </c>
      <c r="AI68" s="41">
        <v>4</v>
      </c>
      <c r="AJ68" s="192"/>
      <c r="AK68" s="40"/>
      <c r="AL68" s="40"/>
      <c r="AM68" s="40"/>
      <c r="AN68" s="41"/>
      <c r="AO68" s="49">
        <v>44</v>
      </c>
      <c r="AP68" s="199"/>
      <c r="AQ68" s="199"/>
    </row>
    <row r="69" spans="1:43" ht="12.75" customHeight="1" thickBot="1">
      <c r="A69" s="76" t="s">
        <v>127</v>
      </c>
      <c r="B69" s="220" t="s">
        <v>144</v>
      </c>
      <c r="C69" s="222" t="s">
        <v>147</v>
      </c>
      <c r="D69" s="226">
        <f>SUM(F69:AN69)-E69</f>
        <v>3</v>
      </c>
      <c r="E69" s="226">
        <f>J69+O69+T69+Y69+AD69+AI69+AN69</f>
        <v>3</v>
      </c>
      <c r="F69" s="133"/>
      <c r="G69" s="44"/>
      <c r="H69" s="44"/>
      <c r="I69" s="44"/>
      <c r="J69" s="45"/>
      <c r="K69" s="43"/>
      <c r="L69" s="44"/>
      <c r="M69" s="44"/>
      <c r="N69" s="44"/>
      <c r="O69" s="46"/>
      <c r="P69" s="43"/>
      <c r="Q69" s="44"/>
      <c r="R69" s="44"/>
      <c r="S69" s="44"/>
      <c r="T69" s="45"/>
      <c r="U69" s="133"/>
      <c r="V69" s="44"/>
      <c r="W69" s="44"/>
      <c r="X69" s="44"/>
      <c r="Y69" s="46"/>
      <c r="Z69" s="43">
        <v>2</v>
      </c>
      <c r="AA69" s="44">
        <v>0</v>
      </c>
      <c r="AB69" s="44">
        <v>1</v>
      </c>
      <c r="AC69" s="44" t="s">
        <v>55</v>
      </c>
      <c r="AD69" s="45">
        <v>3</v>
      </c>
      <c r="AE69" s="133"/>
      <c r="AF69" s="44"/>
      <c r="AG69" s="44"/>
      <c r="AH69" s="44"/>
      <c r="AI69" s="45"/>
      <c r="AJ69" s="133"/>
      <c r="AK69" s="44"/>
      <c r="AL69" s="44"/>
      <c r="AM69" s="44"/>
      <c r="AN69" s="45"/>
      <c r="AO69" s="48">
        <v>5</v>
      </c>
      <c r="AP69" s="47"/>
      <c r="AQ69" s="47"/>
    </row>
    <row r="70" spans="1:43" ht="12.75" customHeight="1" thickBot="1">
      <c r="A70" s="76" t="s">
        <v>133</v>
      </c>
      <c r="B70" s="220" t="s">
        <v>145</v>
      </c>
      <c r="C70" s="222" t="s">
        <v>148</v>
      </c>
      <c r="D70" s="226">
        <f aca="true" t="shared" si="14" ref="D70:D80">SUM(F70:AN70)-E70</f>
        <v>3</v>
      </c>
      <c r="E70" s="226">
        <f aca="true" t="shared" si="15" ref="E70:E80">J70+O70+T70+Y70+AD70+AI70+AN70</f>
        <v>4</v>
      </c>
      <c r="F70" s="133"/>
      <c r="G70" s="44"/>
      <c r="H70" s="44"/>
      <c r="I70" s="44"/>
      <c r="J70" s="45"/>
      <c r="K70" s="43"/>
      <c r="L70" s="44"/>
      <c r="M70" s="44"/>
      <c r="N70" s="44"/>
      <c r="O70" s="46"/>
      <c r="P70" s="43"/>
      <c r="Q70" s="44"/>
      <c r="R70" s="44"/>
      <c r="S70" s="44"/>
      <c r="T70" s="45"/>
      <c r="U70" s="133"/>
      <c r="V70" s="44"/>
      <c r="W70" s="44"/>
      <c r="X70" s="44"/>
      <c r="Y70" s="46"/>
      <c r="Z70" s="43"/>
      <c r="AA70" s="44"/>
      <c r="AB70" s="44"/>
      <c r="AC70" s="44"/>
      <c r="AD70" s="45"/>
      <c r="AE70" s="133">
        <v>2</v>
      </c>
      <c r="AF70" s="44">
        <v>0</v>
      </c>
      <c r="AG70" s="44">
        <v>1</v>
      </c>
      <c r="AH70" s="44" t="s">
        <v>59</v>
      </c>
      <c r="AI70" s="45">
        <v>4</v>
      </c>
      <c r="AJ70" s="133"/>
      <c r="AK70" s="44"/>
      <c r="AL70" s="44"/>
      <c r="AM70" s="44"/>
      <c r="AN70" s="45"/>
      <c r="AO70" s="48">
        <v>46</v>
      </c>
      <c r="AP70" s="47"/>
      <c r="AQ70" s="47"/>
    </row>
    <row r="71" spans="1:43" ht="12.75" customHeight="1" thickBot="1">
      <c r="A71" s="76" t="s">
        <v>134</v>
      </c>
      <c r="B71" s="265" t="s">
        <v>212</v>
      </c>
      <c r="C71" s="222" t="s">
        <v>149</v>
      </c>
      <c r="D71" s="226">
        <f t="shared" si="14"/>
        <v>3</v>
      </c>
      <c r="E71" s="226">
        <f t="shared" si="15"/>
        <v>4</v>
      </c>
      <c r="F71" s="133"/>
      <c r="G71" s="44"/>
      <c r="H71" s="44"/>
      <c r="I71" s="44"/>
      <c r="J71" s="45"/>
      <c r="K71" s="43"/>
      <c r="L71" s="44"/>
      <c r="M71" s="44"/>
      <c r="N71" s="44"/>
      <c r="O71" s="46"/>
      <c r="P71" s="43"/>
      <c r="Q71" s="44"/>
      <c r="R71" s="44"/>
      <c r="S71" s="44"/>
      <c r="T71" s="45"/>
      <c r="U71" s="133"/>
      <c r="V71" s="44"/>
      <c r="W71" s="44"/>
      <c r="X71" s="44"/>
      <c r="Y71" s="46"/>
      <c r="Z71" s="43">
        <v>2</v>
      </c>
      <c r="AA71" s="44">
        <v>0</v>
      </c>
      <c r="AB71" s="44">
        <v>1</v>
      </c>
      <c r="AC71" s="44" t="s">
        <v>55</v>
      </c>
      <c r="AD71" s="45">
        <v>4</v>
      </c>
      <c r="AE71" s="133"/>
      <c r="AF71" s="44"/>
      <c r="AG71" s="44"/>
      <c r="AH71" s="44"/>
      <c r="AI71" s="45"/>
      <c r="AJ71" s="133"/>
      <c r="AK71" s="44"/>
      <c r="AL71" s="44"/>
      <c r="AM71" s="44"/>
      <c r="AN71" s="45"/>
      <c r="AO71" s="48">
        <v>39</v>
      </c>
      <c r="AP71" s="47"/>
      <c r="AQ71" s="47"/>
    </row>
    <row r="72" spans="1:43" ht="12.75" customHeight="1" thickBot="1">
      <c r="A72" s="76" t="s">
        <v>135</v>
      </c>
      <c r="B72" s="265" t="s">
        <v>213</v>
      </c>
      <c r="C72" s="222" t="s">
        <v>150</v>
      </c>
      <c r="D72" s="226">
        <f t="shared" si="14"/>
        <v>3</v>
      </c>
      <c r="E72" s="226">
        <f t="shared" si="15"/>
        <v>4</v>
      </c>
      <c r="F72" s="133"/>
      <c r="G72" s="44"/>
      <c r="H72" s="44"/>
      <c r="I72" s="44"/>
      <c r="J72" s="45"/>
      <c r="K72" s="43"/>
      <c r="L72" s="44"/>
      <c r="M72" s="44"/>
      <c r="N72" s="44"/>
      <c r="O72" s="46"/>
      <c r="P72" s="43"/>
      <c r="Q72" s="44"/>
      <c r="R72" s="44"/>
      <c r="S72" s="44"/>
      <c r="T72" s="45"/>
      <c r="U72" s="133"/>
      <c r="V72" s="44"/>
      <c r="W72" s="44"/>
      <c r="X72" s="44"/>
      <c r="Y72" s="46"/>
      <c r="Z72" s="43"/>
      <c r="AA72" s="44"/>
      <c r="AB72" s="44"/>
      <c r="AC72" s="44"/>
      <c r="AD72" s="45"/>
      <c r="AE72" s="200">
        <v>2</v>
      </c>
      <c r="AF72" s="201">
        <v>0</v>
      </c>
      <c r="AG72" s="201">
        <v>1</v>
      </c>
      <c r="AH72" s="201" t="s">
        <v>59</v>
      </c>
      <c r="AI72" s="45">
        <v>4</v>
      </c>
      <c r="AJ72" s="133"/>
      <c r="AK72" s="44"/>
      <c r="AL72" s="44"/>
      <c r="AM72" s="44"/>
      <c r="AN72" s="45"/>
      <c r="AO72" s="49">
        <v>48</v>
      </c>
      <c r="AP72" s="47"/>
      <c r="AQ72" s="47"/>
    </row>
    <row r="73" spans="1:43" ht="12.75" customHeight="1" thickBot="1">
      <c r="A73" s="76" t="s">
        <v>136</v>
      </c>
      <c r="B73" s="220" t="s">
        <v>151</v>
      </c>
      <c r="C73" s="222" t="s">
        <v>152</v>
      </c>
      <c r="D73" s="226">
        <f t="shared" si="14"/>
        <v>2</v>
      </c>
      <c r="E73" s="226">
        <f t="shared" si="15"/>
        <v>2</v>
      </c>
      <c r="F73" s="133"/>
      <c r="G73" s="44"/>
      <c r="H73" s="44"/>
      <c r="I73" s="44"/>
      <c r="J73" s="45"/>
      <c r="K73" s="43"/>
      <c r="L73" s="44"/>
      <c r="M73" s="44"/>
      <c r="N73" s="44"/>
      <c r="O73" s="46"/>
      <c r="P73" s="43"/>
      <c r="Q73" s="44"/>
      <c r="R73" s="44"/>
      <c r="S73" s="44"/>
      <c r="T73" s="45"/>
      <c r="U73" s="133"/>
      <c r="V73" s="44"/>
      <c r="W73" s="44"/>
      <c r="X73" s="44"/>
      <c r="Y73" s="46"/>
      <c r="Z73" s="43">
        <v>2</v>
      </c>
      <c r="AA73" s="44">
        <v>0</v>
      </c>
      <c r="AB73" s="44">
        <v>0</v>
      </c>
      <c r="AC73" s="44" t="s">
        <v>59</v>
      </c>
      <c r="AD73" s="45">
        <v>2</v>
      </c>
      <c r="AE73" s="133"/>
      <c r="AF73" s="44"/>
      <c r="AG73" s="44"/>
      <c r="AH73" s="44"/>
      <c r="AI73" s="45"/>
      <c r="AJ73" s="133"/>
      <c r="AK73" s="44"/>
      <c r="AL73" s="44"/>
      <c r="AM73" s="44"/>
      <c r="AN73" s="45"/>
      <c r="AO73" s="48">
        <v>16</v>
      </c>
      <c r="AP73" s="47"/>
      <c r="AQ73" s="47"/>
    </row>
    <row r="74" spans="1:43" ht="12.75" customHeight="1" thickBot="1">
      <c r="A74" s="76" t="s">
        <v>137</v>
      </c>
      <c r="B74" s="220" t="s">
        <v>153</v>
      </c>
      <c r="C74" s="222" t="s">
        <v>154</v>
      </c>
      <c r="D74" s="226">
        <f t="shared" si="14"/>
        <v>2</v>
      </c>
      <c r="E74" s="226">
        <f t="shared" si="15"/>
        <v>3</v>
      </c>
      <c r="F74" s="133"/>
      <c r="G74" s="44"/>
      <c r="H74" s="44"/>
      <c r="I74" s="44"/>
      <c r="J74" s="45"/>
      <c r="K74" s="43"/>
      <c r="L74" s="44"/>
      <c r="M74" s="44"/>
      <c r="N74" s="44"/>
      <c r="O74" s="46"/>
      <c r="P74" s="43"/>
      <c r="Q74" s="44"/>
      <c r="R74" s="44"/>
      <c r="S74" s="44"/>
      <c r="T74" s="45"/>
      <c r="U74" s="133"/>
      <c r="V74" s="44"/>
      <c r="W74" s="44"/>
      <c r="X74" s="44"/>
      <c r="Y74" s="46"/>
      <c r="Z74" s="43">
        <v>1</v>
      </c>
      <c r="AA74" s="44">
        <v>0</v>
      </c>
      <c r="AB74" s="44">
        <v>1</v>
      </c>
      <c r="AC74" s="44" t="s">
        <v>55</v>
      </c>
      <c r="AD74" s="45">
        <v>3</v>
      </c>
      <c r="AE74" s="133"/>
      <c r="AF74" s="44"/>
      <c r="AG74" s="44"/>
      <c r="AH74" s="44"/>
      <c r="AI74" s="45"/>
      <c r="AJ74" s="133"/>
      <c r="AK74" s="44"/>
      <c r="AL74" s="44"/>
      <c r="AM74" s="44"/>
      <c r="AN74" s="45"/>
      <c r="AO74" s="48">
        <v>16</v>
      </c>
      <c r="AP74" s="47"/>
      <c r="AQ74" s="47"/>
    </row>
    <row r="75" spans="1:43" ht="12.75" customHeight="1" thickBot="1">
      <c r="A75" s="76" t="s">
        <v>138</v>
      </c>
      <c r="B75" s="220" t="s">
        <v>155</v>
      </c>
      <c r="C75" s="222" t="s">
        <v>156</v>
      </c>
      <c r="D75" s="226">
        <f t="shared" si="14"/>
        <v>3</v>
      </c>
      <c r="E75" s="226">
        <f t="shared" si="15"/>
        <v>4</v>
      </c>
      <c r="F75" s="133"/>
      <c r="G75" s="44"/>
      <c r="H75" s="44"/>
      <c r="I75" s="44"/>
      <c r="J75" s="45"/>
      <c r="K75" s="43"/>
      <c r="L75" s="44"/>
      <c r="M75" s="44"/>
      <c r="N75" s="44"/>
      <c r="O75" s="46"/>
      <c r="P75" s="43"/>
      <c r="Q75" s="44"/>
      <c r="R75" s="44"/>
      <c r="S75" s="44"/>
      <c r="T75" s="45"/>
      <c r="U75" s="133"/>
      <c r="V75" s="44"/>
      <c r="W75" s="44"/>
      <c r="X75" s="44"/>
      <c r="Y75" s="46"/>
      <c r="Z75" s="43"/>
      <c r="AA75" s="44"/>
      <c r="AB75" s="44"/>
      <c r="AC75" s="44"/>
      <c r="AD75" s="45"/>
      <c r="AE75" s="133">
        <v>2</v>
      </c>
      <c r="AF75" s="44">
        <v>0</v>
      </c>
      <c r="AG75" s="44">
        <v>1</v>
      </c>
      <c r="AH75" s="44" t="s">
        <v>55</v>
      </c>
      <c r="AI75" s="45">
        <v>4</v>
      </c>
      <c r="AJ75" s="133"/>
      <c r="AK75" s="44"/>
      <c r="AL75" s="44"/>
      <c r="AM75" s="44"/>
      <c r="AN75" s="45"/>
      <c r="AO75" s="48"/>
      <c r="AP75" s="47"/>
      <c r="AQ75" s="47"/>
    </row>
    <row r="76" spans="1:43" ht="12.75" customHeight="1" thickBot="1">
      <c r="A76" s="77" t="s">
        <v>185</v>
      </c>
      <c r="B76" s="220" t="s">
        <v>157</v>
      </c>
      <c r="C76" s="222" t="s">
        <v>158</v>
      </c>
      <c r="D76" s="226">
        <f t="shared" si="14"/>
        <v>3</v>
      </c>
      <c r="E76" s="226">
        <f t="shared" si="15"/>
        <v>4</v>
      </c>
      <c r="F76" s="133"/>
      <c r="G76" s="44"/>
      <c r="H76" s="44"/>
      <c r="I76" s="44"/>
      <c r="J76" s="45"/>
      <c r="K76" s="43"/>
      <c r="L76" s="44"/>
      <c r="M76" s="44"/>
      <c r="N76" s="44"/>
      <c r="O76" s="46"/>
      <c r="P76" s="43"/>
      <c r="Q76" s="44"/>
      <c r="R76" s="44"/>
      <c r="S76" s="44"/>
      <c r="T76" s="45"/>
      <c r="U76" s="133"/>
      <c r="V76" s="44"/>
      <c r="W76" s="44"/>
      <c r="X76" s="44"/>
      <c r="Y76" s="46"/>
      <c r="Z76" s="43"/>
      <c r="AA76" s="44"/>
      <c r="AB76" s="44"/>
      <c r="AC76" s="44"/>
      <c r="AD76" s="45"/>
      <c r="AE76" s="133">
        <v>2</v>
      </c>
      <c r="AF76" s="44">
        <v>0</v>
      </c>
      <c r="AG76" s="44">
        <v>1</v>
      </c>
      <c r="AH76" s="44" t="s">
        <v>55</v>
      </c>
      <c r="AI76" s="45">
        <v>4</v>
      </c>
      <c r="AJ76" s="133"/>
      <c r="AK76" s="44"/>
      <c r="AL76" s="44"/>
      <c r="AM76" s="44"/>
      <c r="AN76" s="45"/>
      <c r="AO76" s="50"/>
      <c r="AP76" s="47"/>
      <c r="AQ76" s="47"/>
    </row>
    <row r="77" spans="1:43" ht="12.75" customHeight="1" thickBot="1">
      <c r="A77" s="77" t="s">
        <v>186</v>
      </c>
      <c r="B77" s="220" t="s">
        <v>159</v>
      </c>
      <c r="C77" s="222" t="s">
        <v>160</v>
      </c>
      <c r="D77" s="226">
        <f t="shared" si="14"/>
        <v>2</v>
      </c>
      <c r="E77" s="226">
        <f t="shared" si="15"/>
        <v>3</v>
      </c>
      <c r="F77" s="133"/>
      <c r="G77" s="44"/>
      <c r="H77" s="44"/>
      <c r="I77" s="44"/>
      <c r="J77" s="45"/>
      <c r="K77" s="43"/>
      <c r="L77" s="44"/>
      <c r="M77" s="44"/>
      <c r="N77" s="44"/>
      <c r="O77" s="46"/>
      <c r="P77" s="43"/>
      <c r="Q77" s="44"/>
      <c r="R77" s="44"/>
      <c r="S77" s="44"/>
      <c r="T77" s="45"/>
      <c r="U77" s="133"/>
      <c r="V77" s="44"/>
      <c r="W77" s="44"/>
      <c r="X77" s="44"/>
      <c r="Y77" s="46"/>
      <c r="Z77" s="43"/>
      <c r="AA77" s="44"/>
      <c r="AB77" s="44"/>
      <c r="AC77" s="44"/>
      <c r="AD77" s="45"/>
      <c r="AE77" s="133">
        <v>2</v>
      </c>
      <c r="AF77" s="44">
        <v>0</v>
      </c>
      <c r="AG77" s="44">
        <v>0</v>
      </c>
      <c r="AH77" s="44" t="s">
        <v>59</v>
      </c>
      <c r="AI77" s="45">
        <v>3</v>
      </c>
      <c r="AJ77" s="133"/>
      <c r="AK77" s="44"/>
      <c r="AL77" s="44"/>
      <c r="AM77" s="44"/>
      <c r="AN77" s="45"/>
      <c r="AO77" s="48">
        <v>12</v>
      </c>
      <c r="AP77" s="47"/>
      <c r="AQ77" s="47"/>
    </row>
    <row r="78" spans="1:43" ht="12.75" customHeight="1" thickBot="1">
      <c r="A78" s="127" t="s">
        <v>139</v>
      </c>
      <c r="B78" s="234" t="s">
        <v>216</v>
      </c>
      <c r="C78" s="234" t="s">
        <v>175</v>
      </c>
      <c r="D78" s="226">
        <f t="shared" si="14"/>
        <v>3</v>
      </c>
      <c r="E78" s="226">
        <f t="shared" si="15"/>
        <v>3</v>
      </c>
      <c r="F78" s="133"/>
      <c r="G78" s="44"/>
      <c r="H78" s="44"/>
      <c r="I78" s="44"/>
      <c r="J78" s="45"/>
      <c r="K78" s="43"/>
      <c r="L78" s="44"/>
      <c r="M78" s="44"/>
      <c r="N78" s="44"/>
      <c r="O78" s="46"/>
      <c r="P78" s="43"/>
      <c r="Q78" s="44"/>
      <c r="R78" s="44"/>
      <c r="S78" s="44"/>
      <c r="T78" s="45"/>
      <c r="U78" s="133"/>
      <c r="V78" s="44"/>
      <c r="W78" s="44"/>
      <c r="X78" s="44"/>
      <c r="Y78" s="46"/>
      <c r="Z78" s="43">
        <v>3</v>
      </c>
      <c r="AA78" s="44">
        <v>0</v>
      </c>
      <c r="AB78" s="44">
        <v>0</v>
      </c>
      <c r="AC78" s="44" t="s">
        <v>59</v>
      </c>
      <c r="AD78" s="45">
        <v>3</v>
      </c>
      <c r="AE78" s="133"/>
      <c r="AF78" s="44"/>
      <c r="AG78" s="44"/>
      <c r="AH78" s="44"/>
      <c r="AI78" s="45"/>
      <c r="AJ78" s="133"/>
      <c r="AK78" s="44"/>
      <c r="AL78" s="44"/>
      <c r="AM78" s="44"/>
      <c r="AN78" s="45"/>
      <c r="AO78" s="50">
        <v>16</v>
      </c>
      <c r="AP78" s="47"/>
      <c r="AQ78" s="47"/>
    </row>
    <row r="79" spans="1:43" ht="12.75" customHeight="1" thickBot="1">
      <c r="A79" s="76" t="s">
        <v>187</v>
      </c>
      <c r="B79" s="246" t="s">
        <v>176</v>
      </c>
      <c r="C79" s="246" t="s">
        <v>161</v>
      </c>
      <c r="D79" s="247">
        <f>SUM(F79:AN79)-E79</f>
        <v>3</v>
      </c>
      <c r="E79" s="247">
        <f>J79+O79+T79+Y79+AD79+AI79+AN79</f>
        <v>6</v>
      </c>
      <c r="F79" s="133"/>
      <c r="G79" s="44"/>
      <c r="H79" s="44"/>
      <c r="I79" s="44"/>
      <c r="J79" s="45"/>
      <c r="K79" s="43"/>
      <c r="L79" s="44"/>
      <c r="M79" s="44"/>
      <c r="N79" s="44"/>
      <c r="O79" s="46"/>
      <c r="P79" s="43"/>
      <c r="Q79" s="44"/>
      <c r="R79" s="44"/>
      <c r="S79" s="44"/>
      <c r="T79" s="45"/>
      <c r="U79" s="133"/>
      <c r="V79" s="44"/>
      <c r="W79" s="44"/>
      <c r="X79" s="44"/>
      <c r="Y79" s="46"/>
      <c r="Z79" s="43"/>
      <c r="AA79" s="44"/>
      <c r="AB79" s="44"/>
      <c r="AC79" s="44"/>
      <c r="AD79" s="45"/>
      <c r="AE79" s="133"/>
      <c r="AF79" s="44"/>
      <c r="AG79" s="44"/>
      <c r="AH79" s="44"/>
      <c r="AI79" s="45"/>
      <c r="AJ79" s="133">
        <v>0</v>
      </c>
      <c r="AK79" s="44">
        <v>0</v>
      </c>
      <c r="AL79" s="44">
        <v>3</v>
      </c>
      <c r="AM79" s="44" t="s">
        <v>55</v>
      </c>
      <c r="AN79" s="45">
        <v>6</v>
      </c>
      <c r="AO79" s="50"/>
      <c r="AP79" s="47"/>
      <c r="AQ79" s="47"/>
    </row>
    <row r="80" spans="1:43" ht="12.75" customHeight="1" thickBot="1">
      <c r="A80" s="264" t="s">
        <v>188</v>
      </c>
      <c r="B80" s="234"/>
      <c r="C80" s="234" t="s">
        <v>123</v>
      </c>
      <c r="D80" s="226">
        <f t="shared" si="14"/>
        <v>0</v>
      </c>
      <c r="E80" s="226">
        <f t="shared" si="15"/>
        <v>15</v>
      </c>
      <c r="F80" s="192"/>
      <c r="G80" s="40"/>
      <c r="H80" s="40"/>
      <c r="I80" s="40"/>
      <c r="J80" s="41"/>
      <c r="K80" s="39"/>
      <c r="L80" s="40"/>
      <c r="M80" s="40"/>
      <c r="N80" s="40"/>
      <c r="O80" s="42"/>
      <c r="P80" s="39"/>
      <c r="Q80" s="40"/>
      <c r="R80" s="40"/>
      <c r="S80" s="40"/>
      <c r="T80" s="41"/>
      <c r="U80" s="192"/>
      <c r="V80" s="40"/>
      <c r="W80" s="40"/>
      <c r="X80" s="40"/>
      <c r="Y80" s="42"/>
      <c r="Z80" s="39"/>
      <c r="AA80" s="40"/>
      <c r="AB80" s="40"/>
      <c r="AC80" s="40"/>
      <c r="AD80" s="41"/>
      <c r="AE80" s="133"/>
      <c r="AF80" s="44"/>
      <c r="AG80" s="44"/>
      <c r="AH80" s="44"/>
      <c r="AI80" s="45"/>
      <c r="AJ80" s="133">
        <v>0</v>
      </c>
      <c r="AK80" s="44">
        <v>0</v>
      </c>
      <c r="AL80" s="44">
        <v>0</v>
      </c>
      <c r="AM80" s="44"/>
      <c r="AN80" s="45">
        <v>15</v>
      </c>
      <c r="AO80" s="262">
        <v>22</v>
      </c>
      <c r="AP80" s="50">
        <v>33</v>
      </c>
      <c r="AQ80" s="47">
        <v>49</v>
      </c>
    </row>
    <row r="81" spans="1:43" ht="12.75" customHeight="1" thickBot="1">
      <c r="A81" s="245"/>
      <c r="B81" s="67"/>
      <c r="C81" s="51"/>
      <c r="D81" s="225"/>
      <c r="E81" s="90"/>
      <c r="F81" s="52"/>
      <c r="G81" s="53"/>
      <c r="H81" s="53"/>
      <c r="I81" s="53"/>
      <c r="J81" s="54"/>
      <c r="K81" s="52"/>
      <c r="L81" s="53"/>
      <c r="M81" s="53"/>
      <c r="N81" s="53"/>
      <c r="O81" s="55"/>
      <c r="P81" s="56"/>
      <c r="Q81" s="57"/>
      <c r="R81" s="57"/>
      <c r="S81" s="57"/>
      <c r="T81" s="58"/>
      <c r="U81" s="59"/>
      <c r="V81" s="57"/>
      <c r="W81" s="57"/>
      <c r="X81" s="57"/>
      <c r="Y81" s="60"/>
      <c r="Z81" s="56"/>
      <c r="AA81" s="57"/>
      <c r="AB81" s="57"/>
      <c r="AC81" s="57"/>
      <c r="AD81" s="58"/>
      <c r="AE81" s="61"/>
      <c r="AF81" s="53"/>
      <c r="AG81" s="53"/>
      <c r="AH81" s="53"/>
      <c r="AI81" s="54"/>
      <c r="AJ81" s="61"/>
      <c r="AK81" s="53"/>
      <c r="AL81" s="53"/>
      <c r="AM81" s="53"/>
      <c r="AN81" s="54"/>
      <c r="AO81" s="62"/>
      <c r="AP81" s="63"/>
      <c r="AQ81" s="63"/>
    </row>
    <row r="82" spans="1:42" ht="12.75" customHeight="1" thickBot="1">
      <c r="A82" s="294" t="s">
        <v>124</v>
      </c>
      <c r="B82" s="295"/>
      <c r="C82" s="296"/>
      <c r="D82" s="9">
        <f>D66+D56</f>
        <v>157</v>
      </c>
      <c r="E82" s="9">
        <f>E66+E56</f>
        <v>210</v>
      </c>
      <c r="F82" s="9">
        <f>F66+F56</f>
        <v>17</v>
      </c>
      <c r="G82" s="9">
        <f aca="true" t="shared" si="16" ref="G82:AN82">G66+G56</f>
        <v>7</v>
      </c>
      <c r="H82" s="9">
        <f t="shared" si="16"/>
        <v>3</v>
      </c>
      <c r="I82" s="9"/>
      <c r="J82" s="9">
        <f t="shared" si="16"/>
        <v>29</v>
      </c>
      <c r="K82" s="9">
        <f t="shared" si="16"/>
        <v>15</v>
      </c>
      <c r="L82" s="9">
        <f t="shared" si="16"/>
        <v>6</v>
      </c>
      <c r="M82" s="9">
        <f t="shared" si="16"/>
        <v>6</v>
      </c>
      <c r="N82" s="9"/>
      <c r="O82" s="9">
        <f t="shared" si="16"/>
        <v>32</v>
      </c>
      <c r="P82" s="9">
        <f t="shared" si="16"/>
        <v>15</v>
      </c>
      <c r="Q82" s="9">
        <f t="shared" si="16"/>
        <v>1</v>
      </c>
      <c r="R82" s="9">
        <f t="shared" si="16"/>
        <v>8</v>
      </c>
      <c r="S82" s="9"/>
      <c r="T82" s="9">
        <f t="shared" si="16"/>
        <v>31</v>
      </c>
      <c r="U82" s="9">
        <f t="shared" si="16"/>
        <v>20</v>
      </c>
      <c r="V82" s="9">
        <f t="shared" si="16"/>
        <v>0</v>
      </c>
      <c r="W82" s="9">
        <f t="shared" si="16"/>
        <v>5</v>
      </c>
      <c r="X82" s="9"/>
      <c r="Y82" s="9">
        <f t="shared" si="16"/>
        <v>31</v>
      </c>
      <c r="Z82" s="9">
        <f t="shared" si="16"/>
        <v>18</v>
      </c>
      <c r="AA82" s="9">
        <f t="shared" si="16"/>
        <v>2</v>
      </c>
      <c r="AB82" s="9">
        <f t="shared" si="16"/>
        <v>6</v>
      </c>
      <c r="AC82" s="9"/>
      <c r="AD82" s="128">
        <f t="shared" si="16"/>
        <v>31</v>
      </c>
      <c r="AE82" s="9">
        <f t="shared" si="16"/>
        <v>15</v>
      </c>
      <c r="AF82" s="9">
        <f t="shared" si="16"/>
        <v>1</v>
      </c>
      <c r="AG82" s="9">
        <f t="shared" si="16"/>
        <v>5</v>
      </c>
      <c r="AH82" s="9"/>
      <c r="AI82" s="9">
        <f t="shared" si="16"/>
        <v>27</v>
      </c>
      <c r="AJ82" s="9">
        <f t="shared" si="16"/>
        <v>4</v>
      </c>
      <c r="AK82" s="9">
        <f t="shared" si="16"/>
        <v>0</v>
      </c>
      <c r="AL82" s="9">
        <f t="shared" si="16"/>
        <v>5</v>
      </c>
      <c r="AM82" s="9"/>
      <c r="AN82" s="9">
        <f t="shared" si="16"/>
        <v>29</v>
      </c>
      <c r="AO82" s="14"/>
      <c r="AP82" s="14"/>
    </row>
    <row r="83" spans="1:42" ht="12.75" customHeight="1">
      <c r="A83" s="75"/>
      <c r="B83" s="248"/>
      <c r="C83" s="123" t="s">
        <v>52</v>
      </c>
      <c r="D83" s="124"/>
      <c r="E83" s="124">
        <f>J82+O82+T82+Y82+AD82+AI82+AN82</f>
        <v>210</v>
      </c>
      <c r="F83" s="124"/>
      <c r="G83" s="124"/>
      <c r="H83" s="124"/>
      <c r="I83" s="124">
        <f>I57+COUNTIF(I67:I81,"s")</f>
        <v>0</v>
      </c>
      <c r="J83" s="124"/>
      <c r="K83" s="124"/>
      <c r="L83" s="124"/>
      <c r="M83" s="124"/>
      <c r="N83" s="124">
        <f>N57+COUNTIF(N67:N81,"s")</f>
        <v>1</v>
      </c>
      <c r="O83" s="124"/>
      <c r="P83" s="124"/>
      <c r="Q83" s="124"/>
      <c r="R83" s="124"/>
      <c r="S83" s="124">
        <f>S57+COUNTIF(S67:S81,"s")</f>
        <v>1</v>
      </c>
      <c r="T83" s="124"/>
      <c r="U83" s="124"/>
      <c r="V83" s="124"/>
      <c r="W83" s="124"/>
      <c r="X83" s="124">
        <f>X57+COUNTIF(X67:X81,"s")</f>
        <v>0</v>
      </c>
      <c r="Y83" s="124"/>
      <c r="Z83" s="124"/>
      <c r="AA83" s="124"/>
      <c r="AB83" s="124"/>
      <c r="AC83" s="124">
        <f>AC57+COUNTIF(AC67:AC81,"s")</f>
        <v>0</v>
      </c>
      <c r="AD83" s="124"/>
      <c r="AE83" s="124"/>
      <c r="AF83" s="124"/>
      <c r="AG83" s="124"/>
      <c r="AH83" s="124">
        <f>AH57+COUNTIF(AH67:AH81,"s")</f>
        <v>0</v>
      </c>
      <c r="AI83" s="124"/>
      <c r="AJ83" s="124"/>
      <c r="AK83" s="124"/>
      <c r="AL83" s="124"/>
      <c r="AM83" s="124">
        <f>AM56+COUNTIF(AM67:AM81,"s")</f>
        <v>0</v>
      </c>
      <c r="AN83" s="106"/>
      <c r="AO83" s="14"/>
      <c r="AP83" s="14"/>
    </row>
    <row r="84" spans="1:42" ht="12.75" customHeight="1">
      <c r="A84" s="64"/>
      <c r="B84" s="94"/>
      <c r="C84" s="125" t="s">
        <v>53</v>
      </c>
      <c r="D84" s="10"/>
      <c r="E84" s="10"/>
      <c r="F84" s="10"/>
      <c r="G84" s="10"/>
      <c r="H84" s="10"/>
      <c r="I84" s="10">
        <f>I58+COUNTIF(I67:I81,"v")</f>
        <v>4</v>
      </c>
      <c r="J84" s="10"/>
      <c r="K84" s="10"/>
      <c r="L84" s="10"/>
      <c r="M84" s="10"/>
      <c r="N84" s="10">
        <f>N58+COUNTIF(N67:N81,"v")</f>
        <v>4</v>
      </c>
      <c r="O84" s="10"/>
      <c r="P84" s="10"/>
      <c r="Q84" s="10"/>
      <c r="R84" s="10"/>
      <c r="S84" s="10">
        <f>S58+COUNTIF(S67:S81,"v")</f>
        <v>3</v>
      </c>
      <c r="T84" s="10"/>
      <c r="U84" s="10"/>
      <c r="V84" s="10"/>
      <c r="W84" s="10"/>
      <c r="X84" s="10">
        <f>X58+COUNTIF(X67:X81,"v")</f>
        <v>5</v>
      </c>
      <c r="Y84" s="10"/>
      <c r="Z84" s="10"/>
      <c r="AA84" s="10"/>
      <c r="AB84" s="10"/>
      <c r="AC84" s="10">
        <f>AC58+COUNTIF(AC67:AC81,"v")</f>
        <v>5</v>
      </c>
      <c r="AD84" s="10"/>
      <c r="AE84" s="10"/>
      <c r="AF84" s="10"/>
      <c r="AG84" s="10"/>
      <c r="AH84" s="10">
        <f>AH58+COUNTIF(AH67:AH81,"v")</f>
        <v>5</v>
      </c>
      <c r="AI84" s="10"/>
      <c r="AJ84" s="10"/>
      <c r="AK84" s="10"/>
      <c r="AL84" s="10"/>
      <c r="AM84" s="10">
        <f>AM58+COUNTIF(AM67:AM81,"v")</f>
        <v>0</v>
      </c>
      <c r="AN84" s="96"/>
      <c r="AO84" s="14"/>
      <c r="AP84" s="14"/>
    </row>
    <row r="85" spans="1:42" ht="12.75" customHeight="1">
      <c r="A85" s="64"/>
      <c r="B85" s="94"/>
      <c r="C85" s="125" t="s">
        <v>54</v>
      </c>
      <c r="D85" s="10"/>
      <c r="E85" s="10"/>
      <c r="F85" s="10"/>
      <c r="G85" s="10"/>
      <c r="H85" s="10"/>
      <c r="I85" s="10">
        <f>I59+COUNTIF(I67:I81,"f")</f>
        <v>3</v>
      </c>
      <c r="J85" s="10"/>
      <c r="K85" s="10"/>
      <c r="L85" s="10"/>
      <c r="M85" s="10"/>
      <c r="N85" s="10">
        <f>N59+COUNTIF(N67:N81,"f")</f>
        <v>4</v>
      </c>
      <c r="O85" s="10"/>
      <c r="P85" s="10"/>
      <c r="Q85" s="10"/>
      <c r="R85" s="10"/>
      <c r="S85" s="10">
        <f>S59+COUNTIF(S67:S81,"f")</f>
        <v>5</v>
      </c>
      <c r="T85" s="10"/>
      <c r="U85" s="10"/>
      <c r="V85" s="10"/>
      <c r="W85" s="10"/>
      <c r="X85" s="10">
        <f>X59+COUNTIF(X67:X81,"f")</f>
        <v>4</v>
      </c>
      <c r="Y85" s="10"/>
      <c r="Z85" s="10"/>
      <c r="AA85" s="10"/>
      <c r="AB85" s="10"/>
      <c r="AC85" s="10">
        <f>AC59+COUNTIF(AC67:AC81,"f")</f>
        <v>5</v>
      </c>
      <c r="AD85" s="10"/>
      <c r="AE85" s="10"/>
      <c r="AF85" s="10"/>
      <c r="AG85" s="10"/>
      <c r="AH85" s="10">
        <f>AH59+COUNTIF(AH67:AH81,"f")</f>
        <v>3</v>
      </c>
      <c r="AI85" s="10"/>
      <c r="AJ85" s="10"/>
      <c r="AK85" s="10"/>
      <c r="AL85" s="10"/>
      <c r="AM85" s="10">
        <f>AM59+COUNTIF(AM67:AM81,"f")</f>
        <v>4</v>
      </c>
      <c r="AN85" s="96"/>
      <c r="AO85" s="14"/>
      <c r="AP85" s="14"/>
    </row>
    <row r="86" spans="1:42" ht="12.75" customHeight="1" thickBot="1">
      <c r="A86" s="64"/>
      <c r="B86" s="94"/>
      <c r="C86" s="126" t="s">
        <v>64</v>
      </c>
      <c r="D86" s="102"/>
      <c r="E86" s="102"/>
      <c r="F86" s="102"/>
      <c r="G86" s="102"/>
      <c r="H86" s="102"/>
      <c r="I86" s="102">
        <f>I60+COUNTIF(I67:I81,"e")</f>
        <v>0</v>
      </c>
      <c r="J86" s="102"/>
      <c r="K86" s="102"/>
      <c r="L86" s="102"/>
      <c r="M86" s="102"/>
      <c r="N86" s="102">
        <f>N60+COUNTIF(N67:N81,"e")</f>
        <v>0</v>
      </c>
      <c r="O86" s="102"/>
      <c r="P86" s="102"/>
      <c r="Q86" s="102"/>
      <c r="R86" s="102"/>
      <c r="S86" s="102">
        <f>S60+COUNTIF(S67:S81,"e")</f>
        <v>0</v>
      </c>
      <c r="T86" s="102"/>
      <c r="U86" s="102"/>
      <c r="V86" s="102"/>
      <c r="W86" s="102"/>
      <c r="X86" s="102">
        <f>X60+COUNTIF(X67:X81,"e")</f>
        <v>0</v>
      </c>
      <c r="Y86" s="102"/>
      <c r="Z86" s="102"/>
      <c r="AA86" s="102"/>
      <c r="AB86" s="102"/>
      <c r="AC86" s="102">
        <f>AC60+COUNTIF(AC67:AC81,"e")</f>
        <v>0</v>
      </c>
      <c r="AD86" s="102"/>
      <c r="AE86" s="102"/>
      <c r="AF86" s="102"/>
      <c r="AG86" s="102"/>
      <c r="AH86" s="102">
        <f>AH60+COUNTIF(AH67:AH81,"e")</f>
        <v>0</v>
      </c>
      <c r="AI86" s="102"/>
      <c r="AJ86" s="102"/>
      <c r="AK86" s="102"/>
      <c r="AL86" s="102"/>
      <c r="AM86" s="102">
        <f>AM60+COUNTIF(AM67:AM81,"e")</f>
        <v>0</v>
      </c>
      <c r="AN86" s="101"/>
      <c r="AO86" s="14"/>
      <c r="AP86" s="14"/>
    </row>
    <row r="87" spans="1:42" ht="12.75" customHeight="1" thickBot="1">
      <c r="A87" s="250"/>
      <c r="B87" s="251">
        <f>D82*14</f>
        <v>2198</v>
      </c>
      <c r="C87" s="130" t="s">
        <v>125</v>
      </c>
      <c r="D87" s="129"/>
      <c r="E87" s="129"/>
      <c r="F87" s="129">
        <f>SUM(F82:H82)</f>
        <v>27</v>
      </c>
      <c r="G87" s="129"/>
      <c r="H87" s="129"/>
      <c r="I87" s="129"/>
      <c r="J87" s="129"/>
      <c r="K87" s="129">
        <f>SUM(K82:M82)</f>
        <v>27</v>
      </c>
      <c r="L87" s="129"/>
      <c r="M87" s="129"/>
      <c r="N87" s="129"/>
      <c r="O87" s="129"/>
      <c r="P87" s="129">
        <f>SUM(P82:R82)</f>
        <v>24</v>
      </c>
      <c r="Q87" s="129"/>
      <c r="R87" s="129"/>
      <c r="S87" s="129"/>
      <c r="T87" s="129"/>
      <c r="U87" s="129">
        <f>SUM(U82:W82)</f>
        <v>25</v>
      </c>
      <c r="V87" s="129"/>
      <c r="W87" s="129"/>
      <c r="X87" s="129"/>
      <c r="Y87" s="129"/>
      <c r="Z87" s="129">
        <f>SUM(Z82:AB82)</f>
        <v>26</v>
      </c>
      <c r="AA87" s="129"/>
      <c r="AB87" s="129"/>
      <c r="AC87" s="129"/>
      <c r="AD87" s="129"/>
      <c r="AE87" s="129">
        <f>SUM(AE82:AG82)</f>
        <v>21</v>
      </c>
      <c r="AF87" s="129"/>
      <c r="AG87" s="129"/>
      <c r="AH87" s="129"/>
      <c r="AI87" s="129"/>
      <c r="AJ87" s="129">
        <f>SUM(AJ82:AL82)</f>
        <v>9</v>
      </c>
      <c r="AK87" s="129"/>
      <c r="AL87" s="129"/>
      <c r="AM87" s="129"/>
      <c r="AN87" s="109"/>
      <c r="AO87" s="11"/>
      <c r="AP87" s="11"/>
    </row>
    <row r="88" spans="1:42" ht="12.75" customHeight="1" thickBo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3" s="11" customFormat="1" ht="12.75" customHeight="1" thickBot="1">
      <c r="A89" s="305" t="s">
        <v>178</v>
      </c>
      <c r="B89" s="306"/>
      <c r="C89" s="306"/>
      <c r="D89" s="249">
        <f>SUM(D90:D94)</f>
        <v>9</v>
      </c>
      <c r="E89" s="249">
        <f>SUM(E90:E94)</f>
        <v>3</v>
      </c>
      <c r="F89" s="1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20"/>
      <c r="AQ89" s="30"/>
    </row>
    <row r="90" spans="1:43" s="11" customFormat="1" ht="12.75" customHeight="1" thickBot="1">
      <c r="A90" s="76" t="s">
        <v>189</v>
      </c>
      <c r="B90" s="218"/>
      <c r="C90" s="65" t="s">
        <v>180</v>
      </c>
      <c r="D90" s="66">
        <f>SUM(F90:AN90)-E90</f>
        <v>2</v>
      </c>
      <c r="E90" s="66">
        <f>J90+O90+T90+Y90+AD90+AI90+AN90</f>
        <v>0</v>
      </c>
      <c r="F90" s="39"/>
      <c r="G90" s="40"/>
      <c r="H90" s="68"/>
      <c r="I90" s="40"/>
      <c r="J90" s="69"/>
      <c r="K90" s="70">
        <v>0</v>
      </c>
      <c r="L90" s="192">
        <v>2</v>
      </c>
      <c r="M90" s="68">
        <v>0</v>
      </c>
      <c r="N90" s="40" t="s">
        <v>181</v>
      </c>
      <c r="O90" s="69">
        <v>0</v>
      </c>
      <c r="P90" s="39"/>
      <c r="Q90" s="40"/>
      <c r="R90" s="68"/>
      <c r="S90" s="40"/>
      <c r="T90" s="69"/>
      <c r="U90" s="203"/>
      <c r="V90" s="201"/>
      <c r="W90" s="201"/>
      <c r="X90" s="201"/>
      <c r="Y90" s="204"/>
      <c r="Z90" s="200"/>
      <c r="AA90" s="201"/>
      <c r="AB90" s="201"/>
      <c r="AC90" s="201"/>
      <c r="AD90" s="202"/>
      <c r="AE90" s="43"/>
      <c r="AF90" s="44"/>
      <c r="AG90" s="44"/>
      <c r="AH90" s="44"/>
      <c r="AI90" s="45"/>
      <c r="AJ90" s="43"/>
      <c r="AK90" s="44"/>
      <c r="AL90" s="44"/>
      <c r="AM90" s="44"/>
      <c r="AN90" s="45"/>
      <c r="AO90" s="35"/>
      <c r="AP90" s="211"/>
      <c r="AQ90" s="206"/>
    </row>
    <row r="91" spans="1:43" s="11" customFormat="1" ht="12.75" customHeight="1" thickBot="1">
      <c r="A91" s="76" t="s">
        <v>190</v>
      </c>
      <c r="B91" s="218"/>
      <c r="C91" s="67" t="s">
        <v>182</v>
      </c>
      <c r="D91" s="66">
        <f>SUM(F91:AN91)-E91</f>
        <v>2</v>
      </c>
      <c r="E91" s="66">
        <f>J91+O91+T91+Y91+AD91+AI91+AN91</f>
        <v>0</v>
      </c>
      <c r="F91" s="39"/>
      <c r="G91" s="40"/>
      <c r="H91" s="68"/>
      <c r="I91" s="40"/>
      <c r="J91" s="69"/>
      <c r="K91" s="70"/>
      <c r="L91" s="44"/>
      <c r="M91" s="133"/>
      <c r="N91" s="40"/>
      <c r="O91" s="69"/>
      <c r="P91" s="39">
        <v>0</v>
      </c>
      <c r="Q91" s="40">
        <v>2</v>
      </c>
      <c r="R91" s="68">
        <v>0</v>
      </c>
      <c r="S91" s="40" t="s">
        <v>181</v>
      </c>
      <c r="T91" s="69">
        <v>0</v>
      </c>
      <c r="U91" s="203"/>
      <c r="V91" s="201"/>
      <c r="W91" s="201"/>
      <c r="X91" s="201"/>
      <c r="Y91" s="204"/>
      <c r="Z91" s="200"/>
      <c r="AA91" s="201"/>
      <c r="AB91" s="201"/>
      <c r="AC91" s="201"/>
      <c r="AD91" s="212"/>
      <c r="AE91" s="43"/>
      <c r="AF91" s="44"/>
      <c r="AG91" s="44"/>
      <c r="AH91" s="44"/>
      <c r="AI91" s="45"/>
      <c r="AJ91" s="43"/>
      <c r="AK91" s="44"/>
      <c r="AL91" s="44"/>
      <c r="AM91" s="44"/>
      <c r="AN91" s="45"/>
      <c r="AO91" s="43"/>
      <c r="AP91" s="137"/>
      <c r="AQ91" s="206"/>
    </row>
    <row r="92" spans="1:43" s="11" customFormat="1" ht="12.75" customHeight="1" thickBot="1">
      <c r="A92" s="22" t="s">
        <v>191</v>
      </c>
      <c r="B92" s="218"/>
      <c r="C92" s="65" t="s">
        <v>183</v>
      </c>
      <c r="D92" s="66">
        <f>SUM(F92:AN92)-E92</f>
        <v>5</v>
      </c>
      <c r="E92" s="66">
        <f>J92+O92+T92+Y92+AD92+AI92+AN92</f>
        <v>3</v>
      </c>
      <c r="F92" s="43"/>
      <c r="G92" s="44"/>
      <c r="H92" s="50"/>
      <c r="I92" s="40"/>
      <c r="J92" s="69"/>
      <c r="K92" s="43">
        <v>0</v>
      </c>
      <c r="L92" s="133">
        <v>5</v>
      </c>
      <c r="M92" s="50">
        <v>0</v>
      </c>
      <c r="N92" s="40" t="s">
        <v>55</v>
      </c>
      <c r="O92" s="69">
        <v>3</v>
      </c>
      <c r="P92" s="138"/>
      <c r="Q92" s="139"/>
      <c r="S92" s="263"/>
      <c r="T92" s="140"/>
      <c r="U92" s="203"/>
      <c r="V92" s="201"/>
      <c r="W92" s="201"/>
      <c r="X92" s="201"/>
      <c r="Y92" s="204"/>
      <c r="Z92" s="203"/>
      <c r="AA92" s="201"/>
      <c r="AB92" s="201"/>
      <c r="AC92" s="201"/>
      <c r="AD92" s="212"/>
      <c r="AE92" s="43"/>
      <c r="AF92" s="44"/>
      <c r="AG92" s="44"/>
      <c r="AH92" s="44"/>
      <c r="AI92" s="45"/>
      <c r="AJ92" s="43"/>
      <c r="AK92" s="44"/>
      <c r="AL92" s="44"/>
      <c r="AM92" s="44"/>
      <c r="AN92" s="45"/>
      <c r="AO92" s="43"/>
      <c r="AP92" s="137"/>
      <c r="AQ92" s="206"/>
    </row>
    <row r="93" spans="1:43" s="11" customFormat="1" ht="12.75" customHeight="1" thickBot="1">
      <c r="A93" s="76" t="s">
        <v>192</v>
      </c>
      <c r="B93" s="218"/>
      <c r="C93" s="65" t="s">
        <v>194</v>
      </c>
      <c r="D93" s="66">
        <f>SUM(F93:AN93)-E93</f>
        <v>0</v>
      </c>
      <c r="E93" s="66">
        <f>J93+O93+T93+Y93+AD93+AI93+AN93</f>
        <v>0</v>
      </c>
      <c r="F93" s="135"/>
      <c r="G93" s="137"/>
      <c r="H93" s="71"/>
      <c r="I93" s="44"/>
      <c r="J93" s="72"/>
      <c r="K93" s="71"/>
      <c r="L93" s="44"/>
      <c r="M93" s="133"/>
      <c r="N93" s="53"/>
      <c r="O93" s="72"/>
      <c r="P93" s="135"/>
      <c r="Q93" s="137"/>
      <c r="R93" s="71"/>
      <c r="S93" s="44"/>
      <c r="T93" s="141"/>
      <c r="U93" s="43"/>
      <c r="V93" s="44"/>
      <c r="W93" s="71"/>
      <c r="X93" s="53"/>
      <c r="Y93" s="72"/>
      <c r="Z93" s="142">
        <v>0</v>
      </c>
      <c r="AA93" s="143">
        <v>0</v>
      </c>
      <c r="AB93" s="143">
        <v>0</v>
      </c>
      <c r="AC93" s="143" t="s">
        <v>181</v>
      </c>
      <c r="AD93" s="11">
        <v>0</v>
      </c>
      <c r="AE93" s="43"/>
      <c r="AF93" s="44"/>
      <c r="AG93" s="44"/>
      <c r="AH93" s="44"/>
      <c r="AI93" s="45"/>
      <c r="AJ93" s="43"/>
      <c r="AK93" s="44"/>
      <c r="AL93" s="44"/>
      <c r="AM93" s="44"/>
      <c r="AN93" s="45"/>
      <c r="AO93" s="266" t="s">
        <v>214</v>
      </c>
      <c r="AP93" s="267"/>
      <c r="AQ93" s="268"/>
    </row>
    <row r="94" spans="1:43" s="11" customFormat="1" ht="12.75" customHeight="1" thickBot="1">
      <c r="A94" s="232"/>
      <c r="B94" s="112"/>
      <c r="C94" s="67"/>
      <c r="D94" s="66"/>
      <c r="E94" s="66"/>
      <c r="F94" s="136"/>
      <c r="G94" s="132"/>
      <c r="H94" s="78"/>
      <c r="I94" s="79"/>
      <c r="J94" s="131"/>
      <c r="K94" s="136"/>
      <c r="L94" s="134"/>
      <c r="M94" s="134"/>
      <c r="N94" s="132"/>
      <c r="O94" s="131"/>
      <c r="P94" s="136"/>
      <c r="Q94" s="132"/>
      <c r="R94" s="78"/>
      <c r="S94" s="79"/>
      <c r="T94" s="80"/>
      <c r="U94" s="81"/>
      <c r="V94" s="82"/>
      <c r="W94" s="82"/>
      <c r="X94" s="82"/>
      <c r="Y94" s="83"/>
      <c r="Z94" s="84"/>
      <c r="AA94" s="82"/>
      <c r="AB94" s="82"/>
      <c r="AC94" s="82"/>
      <c r="AD94" s="85"/>
      <c r="AE94" s="86"/>
      <c r="AF94" s="87"/>
      <c r="AG94" s="87"/>
      <c r="AH94" s="87"/>
      <c r="AI94" s="88"/>
      <c r="AJ94" s="136"/>
      <c r="AK94" s="132"/>
      <c r="AL94" s="132"/>
      <c r="AM94" s="132"/>
      <c r="AN94" s="131"/>
      <c r="AO94" s="86"/>
      <c r="AP94" s="89"/>
      <c r="AQ94" s="88"/>
    </row>
    <row r="95" spans="1:43" s="11" customFormat="1" ht="12.75" customHeight="1">
      <c r="A95" s="12"/>
      <c r="B95" s="73"/>
      <c r="C95" s="12"/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</row>
    <row r="96" spans="1:43" s="11" customFormat="1" ht="12.75" customHeight="1">
      <c r="A96" s="12"/>
      <c r="B96" s="318" t="s">
        <v>206</v>
      </c>
      <c r="C96" s="319"/>
      <c r="D96" s="319"/>
      <c r="E96" s="319"/>
      <c r="F96" s="319"/>
      <c r="G96" s="319"/>
      <c r="H96" s="319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 t="s">
        <v>223</v>
      </c>
      <c r="AP96" s="25"/>
      <c r="AQ96" s="25"/>
    </row>
    <row r="97" spans="1:43" s="11" customFormat="1" ht="12.75" customHeight="1" thickBot="1">
      <c r="A97" s="12"/>
      <c r="B97" s="73"/>
      <c r="C97" s="1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</row>
    <row r="98" spans="1:43" s="11" customFormat="1" ht="12.75" customHeight="1">
      <c r="A98" s="94"/>
      <c r="B98" s="301" t="s">
        <v>3</v>
      </c>
      <c r="C98" s="299" t="s">
        <v>4</v>
      </c>
      <c r="D98" s="297" t="s">
        <v>5</v>
      </c>
      <c r="E98" s="303" t="s">
        <v>56</v>
      </c>
      <c r="F98" s="320" t="s">
        <v>198</v>
      </c>
      <c r="G98" s="321"/>
      <c r="H98" s="321"/>
      <c r="I98" s="321"/>
      <c r="J98" s="322"/>
      <c r="K98" s="320" t="s">
        <v>197</v>
      </c>
      <c r="L98" s="321"/>
      <c r="M98" s="321"/>
      <c r="N98" s="321"/>
      <c r="O98" s="322"/>
      <c r="P98" s="14"/>
      <c r="Q98" s="14"/>
      <c r="R98" s="14"/>
      <c r="S98" s="14"/>
      <c r="T98" s="1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</row>
    <row r="99" spans="1:43" s="11" customFormat="1" ht="12.75" customHeight="1" thickBot="1">
      <c r="A99" s="94"/>
      <c r="B99" s="302"/>
      <c r="C99" s="300"/>
      <c r="D99" s="298"/>
      <c r="E99" s="304"/>
      <c r="F99" s="307" t="s">
        <v>21</v>
      </c>
      <c r="G99" s="308"/>
      <c r="H99" s="308"/>
      <c r="I99" s="308"/>
      <c r="J99" s="309"/>
      <c r="K99" s="307" t="s">
        <v>22</v>
      </c>
      <c r="L99" s="308"/>
      <c r="M99" s="308"/>
      <c r="N99" s="308"/>
      <c r="O99" s="309"/>
      <c r="P99" s="14"/>
      <c r="Q99" s="14"/>
      <c r="R99" s="14"/>
      <c r="S99" s="14"/>
      <c r="T99" s="1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</row>
    <row r="100" spans="1:43" s="11" customFormat="1" ht="12.75" customHeight="1" thickBot="1">
      <c r="A100" s="94"/>
      <c r="B100" s="114"/>
      <c r="C100" s="115"/>
      <c r="D100" s="116"/>
      <c r="E100" s="117"/>
      <c r="F100" s="33" t="s">
        <v>15</v>
      </c>
      <c r="G100" s="34" t="s">
        <v>16</v>
      </c>
      <c r="H100" s="34" t="s">
        <v>17</v>
      </c>
      <c r="I100" s="34" t="s">
        <v>18</v>
      </c>
      <c r="J100" s="118" t="s">
        <v>19</v>
      </c>
      <c r="K100" s="119" t="s">
        <v>15</v>
      </c>
      <c r="L100" s="34" t="s">
        <v>16</v>
      </c>
      <c r="M100" s="34" t="s">
        <v>17</v>
      </c>
      <c r="N100" s="34" t="s">
        <v>18</v>
      </c>
      <c r="O100" s="118" t="s">
        <v>19</v>
      </c>
      <c r="P100" s="14"/>
      <c r="Q100" s="14"/>
      <c r="R100" s="14"/>
      <c r="S100" s="14"/>
      <c r="T100" s="1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</row>
    <row r="101" spans="1:43" s="11" customFormat="1" ht="12.75" customHeight="1" thickBot="1">
      <c r="A101" s="94"/>
      <c r="B101" s="110"/>
      <c r="C101" s="107" t="s">
        <v>194</v>
      </c>
      <c r="D101" s="66">
        <f>SUM(F101:AN101)-E101</f>
        <v>0</v>
      </c>
      <c r="E101" s="66">
        <f>J101+O101+T101+Y101+AD101+AI101+AN101</f>
        <v>40</v>
      </c>
      <c r="F101" s="97"/>
      <c r="G101" s="99"/>
      <c r="H101" s="99"/>
      <c r="I101" s="99"/>
      <c r="J101" s="98">
        <v>20</v>
      </c>
      <c r="K101" s="97"/>
      <c r="L101" s="99"/>
      <c r="M101" s="99"/>
      <c r="N101" s="99"/>
      <c r="O101" s="98">
        <v>20</v>
      </c>
      <c r="P101" s="14"/>
      <c r="Q101" s="14"/>
      <c r="R101" s="14"/>
      <c r="S101" s="14"/>
      <c r="T101" s="1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</row>
    <row r="102" spans="1:43" s="11" customFormat="1" ht="12.75" customHeight="1" thickBot="1">
      <c r="A102" s="94"/>
      <c r="B102" s="110"/>
      <c r="C102" s="107" t="s">
        <v>199</v>
      </c>
      <c r="D102" s="66"/>
      <c r="E102" s="66">
        <f>J102+O102+T102+Y102+AD102+AI102+AN102</f>
        <v>6</v>
      </c>
      <c r="F102" s="95"/>
      <c r="G102" s="10"/>
      <c r="H102" s="10"/>
      <c r="I102" s="10"/>
      <c r="J102" s="98">
        <v>3</v>
      </c>
      <c r="K102" s="95"/>
      <c r="L102" s="10"/>
      <c r="M102" s="10"/>
      <c r="N102" s="10"/>
      <c r="O102" s="96">
        <v>3</v>
      </c>
      <c r="P102" s="14"/>
      <c r="Q102" s="14"/>
      <c r="R102" s="14"/>
      <c r="S102" s="14"/>
      <c r="T102" s="1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</row>
    <row r="103" spans="1:43" s="11" customFormat="1" ht="12.75" customHeight="1" thickBot="1">
      <c r="A103" s="94"/>
      <c r="B103" s="110"/>
      <c r="C103" s="107" t="s">
        <v>200</v>
      </c>
      <c r="D103" s="66"/>
      <c r="E103" s="66">
        <f>J103+O103+T103+Y103+AD103+AI103+AN103</f>
        <v>6</v>
      </c>
      <c r="F103" s="95"/>
      <c r="G103" s="10"/>
      <c r="H103" s="10"/>
      <c r="I103" s="10"/>
      <c r="J103" s="98">
        <v>3</v>
      </c>
      <c r="K103" s="95"/>
      <c r="L103" s="10"/>
      <c r="M103" s="10"/>
      <c r="N103" s="10"/>
      <c r="O103" s="96">
        <v>3</v>
      </c>
      <c r="P103" s="14"/>
      <c r="Q103" s="14"/>
      <c r="R103" s="14"/>
      <c r="S103" s="14"/>
      <c r="T103" s="1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</row>
    <row r="104" spans="1:43" s="11" customFormat="1" ht="12.75" customHeight="1" thickBot="1">
      <c r="A104" s="94"/>
      <c r="B104" s="110"/>
      <c r="C104" s="107" t="s">
        <v>201</v>
      </c>
      <c r="D104" s="252"/>
      <c r="E104" s="66">
        <f>J104+O104+T104+Y104+AD104+AI104+AN104</f>
        <v>4</v>
      </c>
      <c r="F104" s="95"/>
      <c r="G104" s="10"/>
      <c r="H104" s="10"/>
      <c r="I104" s="10"/>
      <c r="J104" s="98">
        <v>2</v>
      </c>
      <c r="K104" s="95"/>
      <c r="L104" s="10"/>
      <c r="M104" s="10"/>
      <c r="N104" s="10"/>
      <c r="O104" s="96">
        <v>2</v>
      </c>
      <c r="P104" s="14"/>
      <c r="Q104" s="14"/>
      <c r="R104" s="14"/>
      <c r="S104" s="14"/>
      <c r="T104" s="1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</row>
    <row r="105" spans="1:43" s="11" customFormat="1" ht="12.75" customHeight="1" thickBot="1">
      <c r="A105" s="94"/>
      <c r="B105" s="111"/>
      <c r="C105" s="108" t="s">
        <v>202</v>
      </c>
      <c r="D105" s="66"/>
      <c r="E105" s="66">
        <f>J105+O105+T105+Y105+AD105+AI105+AN105</f>
        <v>4</v>
      </c>
      <c r="F105" s="100"/>
      <c r="G105" s="102"/>
      <c r="H105" s="102"/>
      <c r="I105" s="102"/>
      <c r="J105" s="98">
        <v>2</v>
      </c>
      <c r="K105" s="100"/>
      <c r="L105" s="102"/>
      <c r="M105" s="102"/>
      <c r="N105" s="102"/>
      <c r="O105" s="101">
        <v>2</v>
      </c>
      <c r="P105" s="14"/>
      <c r="Q105" s="14"/>
      <c r="R105" s="14"/>
      <c r="S105" s="14"/>
      <c r="T105" s="1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</row>
    <row r="106" spans="1:43" s="11" customFormat="1" ht="12.75" customHeight="1" thickBot="1">
      <c r="A106" s="94"/>
      <c r="B106" s="112"/>
      <c r="C106" s="113" t="s">
        <v>203</v>
      </c>
      <c r="D106" s="103">
        <f>SUM(D101:D105)</f>
        <v>0</v>
      </c>
      <c r="E106" s="104">
        <f>SUM(E101:E105)</f>
        <v>60</v>
      </c>
      <c r="F106" s="103"/>
      <c r="G106" s="105"/>
      <c r="H106" s="105"/>
      <c r="I106" s="105"/>
      <c r="J106" s="104">
        <f>SUM(J101:J105)</f>
        <v>30</v>
      </c>
      <c r="K106" s="103"/>
      <c r="L106" s="105"/>
      <c r="M106" s="105"/>
      <c r="N106" s="105"/>
      <c r="O106" s="104">
        <f>SUM(O101:O105)</f>
        <v>30</v>
      </c>
      <c r="P106" s="14"/>
      <c r="Q106" s="14"/>
      <c r="R106" s="14"/>
      <c r="S106" s="14"/>
      <c r="T106" s="1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</row>
    <row r="107" spans="1:43" s="11" customFormat="1" ht="12.75" customHeight="1">
      <c r="A107" s="12"/>
      <c r="B107" s="314" t="s">
        <v>204</v>
      </c>
      <c r="C107" s="315"/>
      <c r="D107" s="315"/>
      <c r="E107" s="315"/>
      <c r="F107" s="315"/>
      <c r="G107" s="315"/>
      <c r="H107" s="3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</row>
    <row r="108" spans="1:43" s="11" customFormat="1" ht="12.75" customHeight="1">
      <c r="A108" s="12"/>
      <c r="B108" s="73"/>
      <c r="C108" s="1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</row>
    <row r="109" spans="1:43" s="11" customFormat="1" ht="12.75" customHeight="1">
      <c r="A109" s="91"/>
      <c r="B109" s="73"/>
      <c r="C109" s="1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</row>
    <row r="110" spans="1:43" s="11" customFormat="1" ht="12.75" customHeight="1">
      <c r="A110" s="12"/>
      <c r="B110" s="73"/>
      <c r="C110" s="1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</row>
    <row r="111" spans="1:43" s="11" customFormat="1" ht="12.75" customHeight="1">
      <c r="A111" s="12" t="s">
        <v>195</v>
      </c>
      <c r="B111" s="73"/>
      <c r="C111" s="1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</row>
    <row r="112" spans="3:12" ht="12.75" customHeight="1">
      <c r="C112" s="287" t="s">
        <v>146</v>
      </c>
      <c r="D112" s="287"/>
      <c r="E112" s="287"/>
      <c r="F112" s="287"/>
      <c r="G112" s="287"/>
      <c r="H112" s="287"/>
      <c r="I112" s="287"/>
      <c r="J112" s="287"/>
      <c r="K112" s="287"/>
      <c r="L112" s="287"/>
    </row>
    <row r="113" spans="3:13" ht="12.75" customHeight="1">
      <c r="C113" s="287" t="s">
        <v>162</v>
      </c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</row>
  </sheetData>
  <mergeCells count="33">
    <mergeCell ref="C112:L112"/>
    <mergeCell ref="B96:H96"/>
    <mergeCell ref="F98:J98"/>
    <mergeCell ref="F99:J99"/>
    <mergeCell ref="K98:O98"/>
    <mergeCell ref="D5:D6"/>
    <mergeCell ref="E5:E6"/>
    <mergeCell ref="B107:H107"/>
    <mergeCell ref="A51:C51"/>
    <mergeCell ref="A8:C8"/>
    <mergeCell ref="A21:C21"/>
    <mergeCell ref="A28:C28"/>
    <mergeCell ref="A39:C39"/>
    <mergeCell ref="C113:M113"/>
    <mergeCell ref="A56:C56"/>
    <mergeCell ref="A66:C66"/>
    <mergeCell ref="A82:C82"/>
    <mergeCell ref="D98:D99"/>
    <mergeCell ref="C98:C99"/>
    <mergeCell ref="B98:B99"/>
    <mergeCell ref="E98:E99"/>
    <mergeCell ref="A89:C89"/>
    <mergeCell ref="K99:O99"/>
    <mergeCell ref="AO93:AQ93"/>
    <mergeCell ref="A4:AN4"/>
    <mergeCell ref="R1:AC1"/>
    <mergeCell ref="F5:AI5"/>
    <mergeCell ref="AO5:AQ6"/>
    <mergeCell ref="A3:AN3"/>
    <mergeCell ref="AO7:AQ7"/>
    <mergeCell ref="A5:A6"/>
    <mergeCell ref="B5:B6"/>
    <mergeCell ref="C5:C6"/>
  </mergeCells>
  <printOptions/>
  <pageMargins left="0.21" right="0.2" top="0.46" bottom="0.31" header="0.5" footer="0.29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2007-02-28T10:56:48Z</cp:lastPrinted>
  <dcterms:created xsi:type="dcterms:W3CDTF">2006-03-29T07:49:40Z</dcterms:created>
  <dcterms:modified xsi:type="dcterms:W3CDTF">2010-01-01T00:36:29Z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