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<sst xmlns="http://schemas.openxmlformats.org/spreadsheetml/2006/main" count="429" uniqueCount="287">
  <si>
    <t>Mintatanterv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</si>
  <si>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</si>
  <si>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</si>
  <si>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</si>
  <si>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</si>
  <si>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</si>
  <si>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</si>
  <si>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</si>
  <si>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</si>
  <si>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</si>
  <si>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</si>
  <si>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</si>
  <si>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</si>
  <si>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</si>
  <si>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</si>
  <si>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</si>
  <si>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</si>
  <si>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</si>
  <si>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</si>
  <si>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</si>
  <si>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</si>
  <si>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</si>
  <si>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</si>
  <si>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</si>
  <si>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19.</t>
  </si>
  <si>
    <t>21.</t>
  </si>
  <si>
    <t>22.</t>
  </si>
  <si>
    <t>23.</t>
  </si>
  <si>
    <t>24.</t>
  </si>
  <si>
    <t>25.</t>
  </si>
  <si>
    <t>26.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</si>
  <si>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</si>
  <si>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</si>
  <si>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</si>
  <si>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</si>
  <si>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</si>
  <si>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</si>
  <si>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</si>
  <si>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</si>
  <si>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</si>
  <si>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</si>
  <si>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</si>
  <si>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</si>
  <si>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</si>
  <si>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</si>
  <si>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</si>
  <si>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s</t>
  </si>
  <si>
    <t>Minőségbiztosítás</t>
  </si>
  <si>
    <t>Informatika alapjai labor</t>
  </si>
  <si>
    <t>Logisztikai alapismeretek</t>
  </si>
  <si>
    <t>Elfogadás (e)</t>
  </si>
  <si>
    <t>Matematika szigorlat</t>
  </si>
  <si>
    <t>Közgazdaságtan II</t>
  </si>
  <si>
    <t>Közgazdaságtan I.</t>
  </si>
  <si>
    <t>Differenciált szakmai ismeretek</t>
  </si>
  <si>
    <t>Szakdolgozat</t>
  </si>
  <si>
    <t>Mindösszesen alap+szakirány:</t>
  </si>
  <si>
    <t>Összes óraszám              heti</t>
  </si>
  <si>
    <t>46.</t>
  </si>
  <si>
    <t>41.</t>
  </si>
  <si>
    <t>42.</t>
  </si>
  <si>
    <t>43.</t>
  </si>
  <si>
    <t>44.</t>
  </si>
  <si>
    <t>45.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</si>
  <si>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</si>
  <si>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</si>
  <si>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</si>
  <si>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</si>
  <si>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</si>
  <si>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</si>
  <si>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Szabadon választható tárgyak</t>
  </si>
  <si>
    <t>20.</t>
  </si>
  <si>
    <t>Össz TT, gazd+hum+szakmai törzs+kieg tárgyak:</t>
  </si>
  <si>
    <t>levelező tagozat</t>
  </si>
  <si>
    <t>BGBME11NLB</t>
  </si>
  <si>
    <t>BGBME22NLB</t>
  </si>
  <si>
    <t>BGBME33NLB</t>
  </si>
  <si>
    <t>BGBMES3NLB</t>
  </si>
  <si>
    <t>BGRHO13NLB</t>
  </si>
  <si>
    <t>BGRHO24NLB</t>
  </si>
  <si>
    <t>BGRGT11NLB</t>
  </si>
  <si>
    <t>Matematika II.</t>
  </si>
  <si>
    <t>Matematika I.</t>
  </si>
  <si>
    <t>Mérnöki fizikai mérések</t>
  </si>
  <si>
    <t xml:space="preserve">Mechanika I. </t>
  </si>
  <si>
    <t xml:space="preserve">Mechanika II. </t>
  </si>
  <si>
    <t xml:space="preserve">Mechanika III. </t>
  </si>
  <si>
    <t>Mechanika szigorlat</t>
  </si>
  <si>
    <t xml:space="preserve">Hő- és áramlástechnika II. </t>
  </si>
  <si>
    <t xml:space="preserve">Hő- és áramlástechnika I. </t>
  </si>
  <si>
    <t>Általános géptan</t>
  </si>
  <si>
    <t>GSVVG1A2LB</t>
  </si>
  <si>
    <t xml:space="preserve"> GSVVG2A2LB</t>
  </si>
  <si>
    <t>GSVME1A2LB</t>
  </si>
  <si>
    <t>BAGMB15NLB</t>
  </si>
  <si>
    <t>Vállalkozás-gazdaságtan I</t>
  </si>
  <si>
    <t>Vállalkozás-gazdaságtan II</t>
  </si>
  <si>
    <t>Menedzsment</t>
  </si>
  <si>
    <t>Energiagazd. és körny.védelem</t>
  </si>
  <si>
    <t>Allamigazgatási és jogi ism.</t>
  </si>
  <si>
    <t>Géprajz, gépelemek, gépsz.I</t>
  </si>
  <si>
    <t>Informatika alapjai II</t>
  </si>
  <si>
    <t>Informatika alapjai I</t>
  </si>
  <si>
    <t>Géprajz, gépelemek, gépsz.II.</t>
  </si>
  <si>
    <t>Géprajz, gépelemek, gépsz.III.</t>
  </si>
  <si>
    <t>CAD technika</t>
  </si>
  <si>
    <t>BAGAT11NLB</t>
  </si>
  <si>
    <t>BAGAT22NLB</t>
  </si>
  <si>
    <t>BGRME13NLB</t>
  </si>
  <si>
    <t>Anyagtudomány I</t>
  </si>
  <si>
    <t>Anyagtudomány II</t>
  </si>
  <si>
    <t>Mechatronika alapjai I</t>
  </si>
  <si>
    <t>Mechatronika alapjai II</t>
  </si>
  <si>
    <t>Irányítástechnika</t>
  </si>
  <si>
    <t>Méréstechnika</t>
  </si>
  <si>
    <t>Hő-és áramlástechn. gépek I</t>
  </si>
  <si>
    <t xml:space="preserve">Hő-és áramllástech. gépek II </t>
  </si>
  <si>
    <t>Anyagtechnológia alapjai I</t>
  </si>
  <si>
    <t>Anyagtechnológia alapjai II</t>
  </si>
  <si>
    <t>Forgácsolástechnológia alapjai</t>
  </si>
  <si>
    <t>Biztonságtechn. ergonómia</t>
  </si>
  <si>
    <t>BGRME24NLB</t>
  </si>
  <si>
    <t xml:space="preserve">Kiegészítő tárgyak </t>
  </si>
  <si>
    <t xml:space="preserve">Tesnevelés I. </t>
  </si>
  <si>
    <t xml:space="preserve">Testnevelés II. </t>
  </si>
  <si>
    <t>Angol nyelv általános</t>
  </si>
  <si>
    <t>BAGGG12NLB</t>
  </si>
  <si>
    <t>BAGGG23NLB</t>
  </si>
  <si>
    <t xml:space="preserve">Gépműhely gyakorlat I. </t>
  </si>
  <si>
    <t xml:space="preserve">Gépműhely gyakorlat II. </t>
  </si>
  <si>
    <t>Autótechnika szakirány</t>
  </si>
  <si>
    <t>Belsőégésű motorok I</t>
  </si>
  <si>
    <t>Belsőégésű motorok II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</si>
  <si>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</si>
  <si>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</si>
  <si>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</si>
  <si>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</si>
  <si>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</si>
  <si>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</si>
  <si>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</si>
  <si>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</si>
  <si>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</si>
  <si>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Kötelezően választható</t>
  </si>
  <si>
    <t>Szakirányú integrált gyakorlat</t>
  </si>
  <si>
    <t>BAGAT15NLB</t>
  </si>
  <si>
    <t>BAGAT26NLB</t>
  </si>
  <si>
    <t>BAGAS16NLB</t>
  </si>
  <si>
    <t>BAGKT14NLB</t>
  </si>
  <si>
    <t>BAGFT14NLB</t>
  </si>
  <si>
    <t>BAGFS15NLB</t>
  </si>
  <si>
    <t xml:space="preserve"> BAGFS26NLB</t>
  </si>
  <si>
    <t>BAGGR15NLB</t>
  </si>
  <si>
    <t>BAGSG16NLB</t>
  </si>
  <si>
    <t>Alakítástechnológia és gépei I</t>
  </si>
  <si>
    <t>Alakítástechnológia és gépei II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</si>
  <si>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</si>
  <si>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</si>
  <si>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</si>
  <si>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</si>
  <si>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</si>
  <si>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Forg.techn.szám.gépes terv I</t>
  </si>
  <si>
    <t>Forg.techn.szám.gépes terv II</t>
  </si>
  <si>
    <t>Gyártóberend. és rendszerek</t>
  </si>
  <si>
    <t>Számítógépes gyártás</t>
  </si>
  <si>
    <t xml:space="preserve">Szakdolgozat </t>
  </si>
  <si>
    <t>BGBKE12NLB</t>
  </si>
  <si>
    <t>BGRIR16NLB</t>
  </si>
  <si>
    <t>BAGMT15NLB</t>
  </si>
  <si>
    <t>BGRHA16NLB</t>
  </si>
  <si>
    <t>BGRHA27NLB</t>
  </si>
  <si>
    <t>BAGAN14NLB</t>
  </si>
  <si>
    <t>BAGAN25NLB</t>
  </si>
  <si>
    <t>BAGFA14NLB</t>
  </si>
  <si>
    <t>BGRLG15NLB</t>
  </si>
  <si>
    <t>BGBBE18NLB</t>
  </si>
  <si>
    <t>GSVKG1A2LB</t>
  </si>
  <si>
    <t>GSVKG2A2LB</t>
  </si>
  <si>
    <t>CAD/CAM szakirány</t>
  </si>
  <si>
    <t>47.</t>
  </si>
  <si>
    <t>48.</t>
  </si>
  <si>
    <t>49.</t>
  </si>
  <si>
    <t>50.</t>
  </si>
  <si>
    <t>51.</t>
  </si>
  <si>
    <t>52.</t>
  </si>
  <si>
    <t>53.</t>
  </si>
  <si>
    <t>61.</t>
  </si>
  <si>
    <t>62.</t>
  </si>
  <si>
    <t>63.</t>
  </si>
  <si>
    <t>64.</t>
  </si>
  <si>
    <t>65.</t>
  </si>
  <si>
    <t>66.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</si>
  <si>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</si>
  <si>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</si>
  <si>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</si>
  <si>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</si>
  <si>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</si>
  <si>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</si>
  <si>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</si>
  <si>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</si>
  <si>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</si>
  <si>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</si>
  <si>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</si>
  <si>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</si>
  <si>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</si>
  <si>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</si>
  <si>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</si>
  <si>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</si>
  <si>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</si>
  <si>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</si>
  <si>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</si>
  <si>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</si>
  <si>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</si>
  <si>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</si>
  <si>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</si>
  <si>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</si>
  <si>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</si>
  <si>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</si>
  <si>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</si>
  <si>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</si>
  <si>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</si>
  <si>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</si>
  <si>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</si>
  <si>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</si>
  <si>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</si>
  <si>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</si>
  <si>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 xml:space="preserve">BGRMA1GNLB </t>
  </si>
  <si>
    <t>BGRMA2GNLB</t>
  </si>
  <si>
    <t>BGRMASGNLB</t>
  </si>
  <si>
    <t>BGRIA1GNLB</t>
  </si>
  <si>
    <t>BGRIA2GNLB</t>
  </si>
  <si>
    <t>BGRIALGNLB</t>
  </si>
  <si>
    <t>BGRBM15NLB</t>
  </si>
  <si>
    <t>BGRBM26NLB</t>
  </si>
  <si>
    <t>BGRAM15NLB</t>
  </si>
  <si>
    <t>BGRGF15NLB</t>
  </si>
  <si>
    <t>BGRGU17NLB</t>
  </si>
  <si>
    <t>BGRAV16NLB</t>
  </si>
  <si>
    <t>BGRST17NLB</t>
  </si>
  <si>
    <t>BGRGE17NLB</t>
  </si>
  <si>
    <t>BGRGH18NLB</t>
  </si>
  <si>
    <t>BGRMJ17NLB</t>
  </si>
  <si>
    <t>BGRGD18NLB</t>
  </si>
  <si>
    <t>A tanterv kiegészitő részei</t>
  </si>
  <si>
    <t xml:space="preserve">Záróvizsga tárgyak: </t>
  </si>
  <si>
    <t>Autotechnika szakirány</t>
  </si>
  <si>
    <t>Belsőégésű motorok</t>
  </si>
  <si>
    <t>Gjmű.üzemanyag-ellátó berendezései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</si>
  <si>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</si>
  <si>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</si>
  <si>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</si>
  <si>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</si>
  <si>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Előköv.</t>
  </si>
  <si>
    <t>Autóipari kötés- és alakítástechnológia</t>
  </si>
  <si>
    <t>autótechnika</t>
  </si>
  <si>
    <t>*</t>
  </si>
  <si>
    <t>Korszerű diagnosztika</t>
  </si>
  <si>
    <t>Szakértői ismeretek</t>
  </si>
  <si>
    <t>Gyártási folyamatok informatikája</t>
  </si>
  <si>
    <t>CAD/CAM</t>
  </si>
  <si>
    <t>Műanyagalakító szerszámok tervezése</t>
  </si>
  <si>
    <t>Virtuális technikák</t>
  </si>
  <si>
    <t>* Más szakirány hallgatója is felvehetik akkor, ha a saját szakirány tárgyai közül kettőt már felvett.</t>
  </si>
  <si>
    <t>BGRKDV2NLB</t>
  </si>
  <si>
    <t>BGRSIV3NLB</t>
  </si>
  <si>
    <t>BAGAKV1NLB</t>
  </si>
  <si>
    <t>BGBEK16NLB</t>
  </si>
  <si>
    <t>BGBAJ15NLB</t>
  </si>
  <si>
    <t>BGBGE11NLB</t>
  </si>
  <si>
    <t>BGBGE22NLB</t>
  </si>
  <si>
    <t>BGBGE33NLB</t>
  </si>
  <si>
    <t xml:space="preserve">                                                                                                                    félévi óraszámokkal (ea. tgy. l). ; követelményekkel (k.); kreditekkel (kr.)</t>
  </si>
  <si>
    <t>BAGGIV4NLB</t>
  </si>
  <si>
    <t>BAGMTV5NLB</t>
  </si>
  <si>
    <t>BAGVTV6NLB</t>
  </si>
  <si>
    <t>Ssz.</t>
  </si>
  <si>
    <t>Előtanulmá-nyok</t>
  </si>
  <si>
    <t xml:space="preserve">                                                                                      Gépészmérnöki </t>
  </si>
  <si>
    <t>BGRGY18NLB</t>
  </si>
  <si>
    <t>BAGGY18NLB</t>
  </si>
  <si>
    <t>aláírás</t>
  </si>
  <si>
    <t>BGBFG13NLB</t>
  </si>
  <si>
    <t>BGBMF14NLB</t>
  </si>
  <si>
    <t>Bánki Donát Gépészmérnöki Főiskolai Kar</t>
  </si>
  <si>
    <r>
      <t>BAGGM1</t>
    </r>
    <r>
      <rPr>
        <b/>
        <sz val="9.5"/>
        <rFont val="Times New Roman"/>
        <family val="1"/>
      </rPr>
      <t>5</t>
    </r>
    <r>
      <rPr>
        <sz val="9.5"/>
        <rFont val="Times New Roman"/>
        <family val="1"/>
      </rPr>
      <t>NLB</t>
    </r>
  </si>
  <si>
    <t>Óbudai Egyetem</t>
  </si>
  <si>
    <t xml:space="preserve"> BGRCT14NLB
BAGCA14NLB</t>
  </si>
  <si>
    <t>BAGCA15NLB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</si>
</sst>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9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i/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color indexed="16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.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i/>
      <sz val="12"/>
      <name val="Times New Roman"/>
      <family val="1"/>
    </font>
    <font>
      <i/>
      <sz val="12"/>
      <name val="Arial"/>
      <family val="0"/>
    </font>
    <font>
      <i/>
      <sz val="12"/>
      <name val="Arial CE"/>
      <family val="0"/>
    </font>
    <font>
      <sz val="10"/>
      <name val="Arial CE"/>
      <family val="0"/>
    </font>
    <font>
      <i/>
      <sz val="12"/>
      <name val="Times New Roman CE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dashed"/>
      <right style="dashed"/>
      <top style="dotted"/>
      <bottom style="medium"/>
    </border>
    <border>
      <left style="medium"/>
      <right style="dashed"/>
      <top style="dotted"/>
      <bottom style="medium"/>
    </border>
    <border>
      <left style="dashed"/>
      <right style="medium"/>
      <top style="dotted"/>
      <bottom style="medium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medium"/>
      <top style="dott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2" borderId="4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4" xfId="0" applyFont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5" fillId="2" borderId="51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5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59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4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0" fontId="6" fillId="0" borderId="71" xfId="0" applyFont="1" applyBorder="1" applyAlignment="1">
      <alignment/>
    </xf>
    <xf numFmtId="0" fontId="6" fillId="0" borderId="34" xfId="0" applyFont="1" applyBorder="1" applyAlignment="1">
      <alignment vertical="top" wrapText="1"/>
    </xf>
    <xf numFmtId="0" fontId="6" fillId="0" borderId="51" xfId="0" applyFont="1" applyBorder="1" applyAlignment="1">
      <alignment/>
    </xf>
    <xf numFmtId="0" fontId="6" fillId="0" borderId="72" xfId="0" applyFont="1" applyBorder="1" applyAlignment="1">
      <alignment vertical="top" wrapText="1"/>
    </xf>
    <xf numFmtId="0" fontId="6" fillId="0" borderId="73" xfId="0" applyFont="1" applyBorder="1" applyAlignment="1">
      <alignment vertical="top" wrapText="1"/>
    </xf>
    <xf numFmtId="0" fontId="6" fillId="0" borderId="74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76" xfId="0" applyFont="1" applyBorder="1" applyAlignment="1">
      <alignment horizontal="center" wrapText="1"/>
    </xf>
    <xf numFmtId="0" fontId="6" fillId="0" borderId="77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8" xfId="0" applyFont="1" applyBorder="1" applyAlignment="1">
      <alignment vertical="top" wrapText="1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88" xfId="0" applyFont="1" applyFill="1" applyBorder="1" applyAlignment="1">
      <alignment horizontal="center" wrapText="1"/>
    </xf>
    <xf numFmtId="0" fontId="6" fillId="0" borderId="89" xfId="0" applyFont="1" applyBorder="1" applyAlignment="1">
      <alignment horizontal="center" wrapText="1"/>
    </xf>
    <xf numFmtId="0" fontId="6" fillId="0" borderId="90" xfId="0" applyFont="1" applyBorder="1" applyAlignment="1">
      <alignment horizontal="center" wrapText="1"/>
    </xf>
    <xf numFmtId="0" fontId="6" fillId="0" borderId="91" xfId="0" applyFont="1" applyBorder="1" applyAlignment="1">
      <alignment horizontal="center" wrapText="1"/>
    </xf>
    <xf numFmtId="0" fontId="6" fillId="0" borderId="92" xfId="0" applyFont="1" applyBorder="1" applyAlignment="1">
      <alignment horizontal="center" wrapText="1"/>
    </xf>
    <xf numFmtId="0" fontId="6" fillId="3" borderId="92" xfId="0" applyFont="1" applyFill="1" applyBorder="1" applyAlignment="1">
      <alignment horizontal="center" wrapText="1"/>
    </xf>
    <xf numFmtId="0" fontId="6" fillId="0" borderId="90" xfId="0" applyFont="1" applyFill="1" applyBorder="1" applyAlignment="1">
      <alignment horizontal="center" wrapText="1"/>
    </xf>
    <xf numFmtId="0" fontId="6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6" fillId="0" borderId="95" xfId="0" applyFont="1" applyBorder="1" applyAlignment="1">
      <alignment/>
    </xf>
    <xf numFmtId="0" fontId="6" fillId="0" borderId="96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6" fillId="0" borderId="9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0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03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2" borderId="51" xfId="0" applyFont="1" applyFill="1" applyBorder="1" applyAlignment="1">
      <alignment/>
    </xf>
    <xf numFmtId="0" fontId="10" fillId="2" borderId="51" xfId="0" applyFont="1" applyFill="1" applyBorder="1" applyAlignment="1">
      <alignment wrapText="1"/>
    </xf>
    <xf numFmtId="0" fontId="10" fillId="2" borderId="51" xfId="0" applyFont="1" applyFill="1" applyBorder="1" applyAlignment="1">
      <alignment/>
    </xf>
    <xf numFmtId="0" fontId="6" fillId="2" borderId="10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0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104" xfId="0" applyFont="1" applyBorder="1" applyAlignment="1">
      <alignment/>
    </xf>
    <xf numFmtId="0" fontId="24" fillId="0" borderId="73" xfId="0" applyFont="1" applyBorder="1" applyAlignment="1">
      <alignment/>
    </xf>
    <xf numFmtId="0" fontId="26" fillId="0" borderId="73" xfId="0" applyFont="1" applyBorder="1" applyAlignment="1">
      <alignment horizontal="left"/>
    </xf>
    <xf numFmtId="0" fontId="24" fillId="0" borderId="104" xfId="0" applyFont="1" applyBorder="1" applyAlignment="1">
      <alignment horizontal="centerContinuous"/>
    </xf>
    <xf numFmtId="0" fontId="24" fillId="0" borderId="73" xfId="0" applyFont="1" applyBorder="1" applyAlignment="1">
      <alignment horizontal="centerContinuous"/>
    </xf>
    <xf numFmtId="0" fontId="0" fillId="0" borderId="75" xfId="0" applyFont="1" applyBorder="1" applyAlignment="1">
      <alignment/>
    </xf>
    <xf numFmtId="0" fontId="24" fillId="0" borderId="104" xfId="0" applyFont="1" applyBorder="1" applyAlignment="1">
      <alignment horizontal="center"/>
    </xf>
    <xf numFmtId="0" fontId="24" fillId="0" borderId="8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34" xfId="0" applyFont="1" applyBorder="1" applyAlignment="1">
      <alignment/>
    </xf>
    <xf numFmtId="0" fontId="26" fillId="0" borderId="73" xfId="0" applyFont="1" applyBorder="1" applyAlignment="1">
      <alignment horizontal="centerContinuous"/>
    </xf>
    <xf numFmtId="0" fontId="26" fillId="0" borderId="104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77" xfId="0" applyFont="1" applyBorder="1" applyAlignment="1">
      <alignment/>
    </xf>
    <xf numFmtId="0" fontId="24" fillId="0" borderId="106" xfId="0" applyFont="1" applyBorder="1" applyAlignment="1">
      <alignment/>
    </xf>
    <xf numFmtId="0" fontId="24" fillId="0" borderId="78" xfId="0" applyFont="1" applyBorder="1" applyAlignment="1">
      <alignment/>
    </xf>
    <xf numFmtId="0" fontId="27" fillId="0" borderId="107" xfId="0" applyFont="1" applyBorder="1" applyAlignment="1">
      <alignment horizontal="center"/>
    </xf>
    <xf numFmtId="0" fontId="27" fillId="0" borderId="108" xfId="0" applyFont="1" applyBorder="1" applyAlignment="1">
      <alignment horizontal="center"/>
    </xf>
    <xf numFmtId="0" fontId="27" fillId="0" borderId="71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24" fillId="0" borderId="85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56" xfId="0" applyFont="1" applyBorder="1" applyAlignment="1">
      <alignment/>
    </xf>
    <xf numFmtId="0" fontId="27" fillId="0" borderId="97" xfId="0" applyFont="1" applyBorder="1" applyAlignment="1">
      <alignment horizontal="center"/>
    </xf>
    <xf numFmtId="0" fontId="27" fillId="0" borderId="81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4" fillId="0" borderId="109" xfId="0" applyFont="1" applyBorder="1" applyAlignment="1">
      <alignment/>
    </xf>
    <xf numFmtId="0" fontId="24" fillId="0" borderId="110" xfId="0" applyFont="1" applyBorder="1" applyAlignment="1">
      <alignment/>
    </xf>
    <xf numFmtId="0" fontId="24" fillId="0" borderId="111" xfId="0" applyFont="1" applyBorder="1" applyAlignment="1">
      <alignment/>
    </xf>
    <xf numFmtId="0" fontId="24" fillId="0" borderId="112" xfId="0" applyFont="1" applyBorder="1" applyAlignment="1">
      <alignment/>
    </xf>
    <xf numFmtId="0" fontId="0" fillId="0" borderId="113" xfId="0" applyFont="1" applyBorder="1" applyAlignment="1">
      <alignment horizontal="center"/>
    </xf>
    <xf numFmtId="0" fontId="27" fillId="0" borderId="114" xfId="0" applyFont="1" applyBorder="1" applyAlignment="1">
      <alignment horizontal="center"/>
    </xf>
    <xf numFmtId="0" fontId="27" fillId="0" borderId="109" xfId="0" applyFont="1" applyBorder="1" applyAlignment="1">
      <alignment horizontal="center"/>
    </xf>
    <xf numFmtId="0" fontId="24" fillId="0" borderId="115" xfId="0" applyFont="1" applyBorder="1" applyAlignment="1">
      <alignment/>
    </xf>
    <xf numFmtId="0" fontId="24" fillId="0" borderId="116" xfId="0" applyFont="1" applyBorder="1" applyAlignment="1">
      <alignment/>
    </xf>
    <xf numFmtId="0" fontId="24" fillId="0" borderId="117" xfId="0" applyFont="1" applyBorder="1" applyAlignment="1">
      <alignment/>
    </xf>
    <xf numFmtId="0" fontId="24" fillId="0" borderId="118" xfId="0" applyFont="1" applyBorder="1" applyAlignment="1">
      <alignment/>
    </xf>
    <xf numFmtId="0" fontId="27" fillId="0" borderId="119" xfId="0" applyFont="1" applyBorder="1" applyAlignment="1">
      <alignment horizontal="center"/>
    </xf>
    <xf numFmtId="0" fontId="27" fillId="0" borderId="120" xfId="0" applyFont="1" applyBorder="1" applyAlignment="1">
      <alignment horizontal="center"/>
    </xf>
    <xf numFmtId="0" fontId="27" fillId="0" borderId="115" xfId="0" applyFont="1" applyBorder="1" applyAlignment="1">
      <alignment horizontal="center"/>
    </xf>
    <xf numFmtId="0" fontId="24" fillId="0" borderId="39" xfId="0" applyFont="1" applyBorder="1" applyAlignment="1">
      <alignment/>
    </xf>
    <xf numFmtId="0" fontId="24" fillId="0" borderId="121" xfId="0" applyFont="1" applyBorder="1" applyAlignment="1">
      <alignment/>
    </xf>
    <xf numFmtId="0" fontId="24" fillId="0" borderId="74" xfId="0" applyFont="1" applyBorder="1" applyAlignment="1">
      <alignment/>
    </xf>
    <xf numFmtId="0" fontId="24" fillId="0" borderId="122" xfId="0" applyFont="1" applyBorder="1" applyAlignment="1">
      <alignment/>
    </xf>
    <xf numFmtId="0" fontId="24" fillId="0" borderId="123" xfId="0" applyFont="1" applyBorder="1" applyAlignment="1">
      <alignment/>
    </xf>
    <xf numFmtId="0" fontId="27" fillId="0" borderId="124" xfId="0" applyFont="1" applyBorder="1" applyAlignment="1">
      <alignment horizontal="center"/>
    </xf>
    <xf numFmtId="0" fontId="27" fillId="0" borderId="125" xfId="0" applyFont="1" applyBorder="1" applyAlignment="1">
      <alignment horizontal="center"/>
    </xf>
    <xf numFmtId="0" fontId="27" fillId="0" borderId="121" xfId="0" applyFont="1" applyBorder="1" applyAlignment="1">
      <alignment horizontal="center"/>
    </xf>
    <xf numFmtId="0" fontId="6" fillId="0" borderId="107" xfId="0" applyFont="1" applyBorder="1" applyAlignment="1">
      <alignment horizontal="center" wrapText="1"/>
    </xf>
    <xf numFmtId="0" fontId="6" fillId="0" borderId="108" xfId="0" applyFont="1" applyBorder="1" applyAlignment="1">
      <alignment horizontal="center" wrapText="1"/>
    </xf>
    <xf numFmtId="0" fontId="6" fillId="0" borderId="97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0" borderId="81" xfId="0" applyFont="1" applyFill="1" applyBorder="1" applyAlignment="1">
      <alignment horizontal="center" wrapText="1"/>
    </xf>
    <xf numFmtId="0" fontId="6" fillId="0" borderId="97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24" xfId="0" applyFont="1" applyBorder="1" applyAlignment="1">
      <alignment horizontal="center" wrapText="1"/>
    </xf>
    <xf numFmtId="0" fontId="6" fillId="0" borderId="126" xfId="0" applyFont="1" applyFill="1" applyBorder="1" applyAlignment="1">
      <alignment horizontal="center" wrapText="1"/>
    </xf>
    <xf numFmtId="0" fontId="6" fillId="0" borderId="12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74" xfId="0" applyFont="1" applyBorder="1" applyAlignment="1">
      <alignment wrapText="1"/>
    </xf>
    <xf numFmtId="0" fontId="6" fillId="0" borderId="121" xfId="0" applyFont="1" applyBorder="1" applyAlignment="1">
      <alignment/>
    </xf>
    <xf numFmtId="0" fontId="6" fillId="0" borderId="127" xfId="0" applyFont="1" applyBorder="1" applyAlignment="1">
      <alignment/>
    </xf>
    <xf numFmtId="0" fontId="6" fillId="0" borderId="77" xfId="0" applyFont="1" applyBorder="1" applyAlignment="1">
      <alignment wrapText="1"/>
    </xf>
    <xf numFmtId="0" fontId="6" fillId="0" borderId="85" xfId="0" applyFont="1" applyBorder="1" applyAlignment="1">
      <alignment wrapText="1"/>
    </xf>
    <xf numFmtId="0" fontId="6" fillId="0" borderId="85" xfId="0" applyFont="1" applyBorder="1" applyAlignment="1">
      <alignment horizontal="left" wrapText="1"/>
    </xf>
    <xf numFmtId="0" fontId="6" fillId="0" borderId="77" xfId="0" applyFont="1" applyBorder="1" applyAlignment="1">
      <alignment/>
    </xf>
    <xf numFmtId="0" fontId="6" fillId="0" borderId="85" xfId="0" applyFont="1" applyBorder="1" applyAlignment="1">
      <alignment/>
    </xf>
    <xf numFmtId="0" fontId="5" fillId="2" borderId="128" xfId="0" applyFont="1" applyFill="1" applyBorder="1" applyAlignment="1">
      <alignment horizontal="center"/>
    </xf>
    <xf numFmtId="0" fontId="6" fillId="0" borderId="129" xfId="0" applyFont="1" applyBorder="1" applyAlignment="1">
      <alignment/>
    </xf>
    <xf numFmtId="0" fontId="5" fillId="2" borderId="130" xfId="0" applyFont="1" applyFill="1" applyBorder="1" applyAlignment="1">
      <alignment horizontal="center"/>
    </xf>
    <xf numFmtId="0" fontId="14" fillId="2" borderId="58" xfId="0" applyFont="1" applyFill="1" applyBorder="1" applyAlignment="1">
      <alignment/>
    </xf>
    <xf numFmtId="0" fontId="14" fillId="2" borderId="31" xfId="0" applyFont="1" applyFill="1" applyBorder="1" applyAlignment="1">
      <alignment/>
    </xf>
    <xf numFmtId="0" fontId="5" fillId="2" borderId="73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4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24" xfId="0" applyFont="1" applyFill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0" borderId="131" xfId="0" applyFont="1" applyBorder="1" applyAlignment="1">
      <alignment/>
    </xf>
    <xf numFmtId="0" fontId="6" fillId="2" borderId="104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4" fillId="2" borderId="104" xfId="0" applyFont="1" applyFill="1" applyBorder="1" applyAlignment="1">
      <alignment/>
    </xf>
    <xf numFmtId="0" fontId="14" fillId="2" borderId="73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6" fillId="0" borderId="34" xfId="0" applyFont="1" applyBorder="1" applyAlignment="1">
      <alignment vertical="center" wrapText="1"/>
    </xf>
    <xf numFmtId="0" fontId="6" fillId="0" borderId="85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5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4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5" fillId="2" borderId="104" xfId="0" applyFont="1" applyFill="1" applyBorder="1" applyAlignment="1">
      <alignment horizontal="left"/>
    </xf>
    <xf numFmtId="0" fontId="5" fillId="2" borderId="7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38" xfId="0" applyFont="1" applyFill="1" applyBorder="1" applyAlignment="1">
      <alignment/>
    </xf>
    <xf numFmtId="0" fontId="5" fillId="2" borderId="64" xfId="0" applyFont="1" applyFill="1" applyBorder="1" applyAlignment="1">
      <alignment/>
    </xf>
    <xf numFmtId="0" fontId="5" fillId="2" borderId="75" xfId="0" applyFont="1" applyFill="1" applyBorder="1" applyAlignment="1">
      <alignment/>
    </xf>
    <xf numFmtId="0" fontId="5" fillId="2" borderId="58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2" borderId="104" xfId="0" applyFont="1" applyFill="1" applyBorder="1" applyAlignment="1">
      <alignment/>
    </xf>
    <xf numFmtId="0" fontId="6" fillId="0" borderId="73" xfId="0" applyFont="1" applyBorder="1" applyAlignment="1">
      <alignment/>
    </xf>
    <xf numFmtId="0" fontId="6" fillId="2" borderId="64" xfId="0" applyFont="1" applyFill="1" applyBorder="1" applyAlignment="1">
      <alignment/>
    </xf>
    <xf numFmtId="0" fontId="6" fillId="0" borderId="64" xfId="0" applyFont="1" applyBorder="1" applyAlignment="1">
      <alignment/>
    </xf>
    <xf numFmtId="0" fontId="7" fillId="2" borderId="104" xfId="0" applyFont="1" applyFill="1" applyBorder="1" applyAlignment="1">
      <alignment vertical="top" wrapText="1"/>
    </xf>
    <xf numFmtId="0" fontId="0" fillId="2" borderId="73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8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 customHeight="1"/>
  <cols>
    <col min="1" max="1" width="3.7109375" style="6" customWidth="1"/>
    <col min="2" max="2" width="14.28125" style="6" customWidth="1"/>
    <col min="3" max="3" width="26.57421875" style="6" customWidth="1"/>
    <col min="4" max="4" width="3.7109375" style="6" customWidth="1"/>
    <col min="5" max="5" width="3.8515625" style="6" customWidth="1"/>
    <col min="6" max="45" width="4.00390625" style="6" customWidth="1"/>
    <col min="46" max="48" width="3.7109375" style="6" customWidth="1"/>
    <col min="49" max="16384" width="9.140625" style="6" customWidth="1"/>
  </cols>
  <sheetData>
    <row r="1" spans="1:29" ht="12.75" customHeight="1">
      <c r="A1" s="5"/>
      <c r="B1" s="380" t="s">
        <v>284</v>
      </c>
      <c r="C1" s="380"/>
      <c r="D1" s="380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R1" s="386" t="s">
        <v>0</v>
      </c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</row>
    <row r="2" spans="1:48" s="23" customFormat="1" ht="9.75" customHeight="1">
      <c r="A2" s="6"/>
      <c r="B2" s="380" t="s">
        <v>282</v>
      </c>
      <c r="C2" s="380"/>
      <c r="D2" s="38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" t="s">
        <v>73</v>
      </c>
      <c r="AT2" s="6"/>
      <c r="AU2" s="6"/>
      <c r="AV2" s="6"/>
    </row>
    <row r="3" spans="1:48" s="23" customFormat="1" ht="18.75" customHeight="1" thickBot="1">
      <c r="A3" s="394" t="s">
        <v>276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U3" s="1"/>
      <c r="AV3" s="1"/>
    </row>
    <row r="4" spans="1:48" s="100" customFormat="1" ht="12.75" customHeight="1" thickBot="1">
      <c r="A4" s="383" t="s">
        <v>270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5"/>
      <c r="AT4" s="361"/>
      <c r="AU4" s="361"/>
      <c r="AV4" s="362"/>
    </row>
    <row r="5" spans="1:48" s="87" customFormat="1" ht="12.75" customHeight="1" thickBot="1">
      <c r="A5" s="398" t="s">
        <v>274</v>
      </c>
      <c r="B5" s="400" t="s">
        <v>1</v>
      </c>
      <c r="C5" s="400" t="s">
        <v>2</v>
      </c>
      <c r="D5" s="402" t="s">
        <v>3</v>
      </c>
      <c r="E5" s="381" t="s">
        <v>42</v>
      </c>
      <c r="F5" s="396" t="s">
        <v>4</v>
      </c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84"/>
      <c r="AK5" s="384"/>
      <c r="AL5" s="384"/>
      <c r="AM5" s="384"/>
      <c r="AN5" s="384"/>
      <c r="AO5" s="384"/>
      <c r="AP5" s="384"/>
      <c r="AQ5" s="384"/>
      <c r="AR5" s="384"/>
      <c r="AS5" s="385"/>
      <c r="AT5" s="388" t="s">
        <v>275</v>
      </c>
      <c r="AU5" s="389"/>
      <c r="AV5" s="390"/>
    </row>
    <row r="6" spans="1:48" s="87" customFormat="1" ht="12.75" customHeight="1" thickBot="1">
      <c r="A6" s="399"/>
      <c r="B6" s="401"/>
      <c r="C6" s="401"/>
      <c r="D6" s="403"/>
      <c r="E6" s="382"/>
      <c r="F6" s="96"/>
      <c r="G6" s="97"/>
      <c r="H6" s="97" t="s">
        <v>5</v>
      </c>
      <c r="I6" s="97"/>
      <c r="J6" s="98"/>
      <c r="K6" s="97"/>
      <c r="L6" s="97"/>
      <c r="M6" s="97" t="s">
        <v>6</v>
      </c>
      <c r="N6" s="97"/>
      <c r="O6" s="98"/>
      <c r="P6" s="97"/>
      <c r="Q6" s="97"/>
      <c r="R6" s="99" t="s">
        <v>7</v>
      </c>
      <c r="S6" s="97"/>
      <c r="T6" s="98"/>
      <c r="U6" s="97"/>
      <c r="V6" s="97"/>
      <c r="W6" s="99" t="s">
        <v>8</v>
      </c>
      <c r="X6" s="97"/>
      <c r="Y6" s="98"/>
      <c r="Z6" s="97"/>
      <c r="AA6" s="97"/>
      <c r="AB6" s="99" t="s">
        <v>9</v>
      </c>
      <c r="AC6" s="97"/>
      <c r="AD6" s="98"/>
      <c r="AE6" s="96"/>
      <c r="AF6" s="97"/>
      <c r="AG6" s="97" t="s">
        <v>10</v>
      </c>
      <c r="AH6" s="97"/>
      <c r="AI6" s="98"/>
      <c r="AJ6" s="96"/>
      <c r="AK6" s="97"/>
      <c r="AL6" s="97" t="s">
        <v>11</v>
      </c>
      <c r="AM6" s="97"/>
      <c r="AN6" s="98"/>
      <c r="AO6" s="96"/>
      <c r="AP6" s="97"/>
      <c r="AQ6" s="97" t="s">
        <v>18</v>
      </c>
      <c r="AR6" s="97"/>
      <c r="AS6" s="98"/>
      <c r="AT6" s="391"/>
      <c r="AU6" s="392"/>
      <c r="AV6" s="393"/>
    </row>
    <row r="7" spans="1:48" s="87" customFormat="1" ht="12.75" customHeight="1" thickBot="1">
      <c r="A7" s="88"/>
      <c r="B7" s="89"/>
      <c r="C7" s="90"/>
      <c r="D7" s="91"/>
      <c r="E7" s="92"/>
      <c r="F7" s="90" t="s">
        <v>12</v>
      </c>
      <c r="G7" s="90" t="s">
        <v>13</v>
      </c>
      <c r="H7" s="90" t="s">
        <v>14</v>
      </c>
      <c r="I7" s="90" t="s">
        <v>15</v>
      </c>
      <c r="J7" s="93" t="s">
        <v>16</v>
      </c>
      <c r="K7" s="91" t="s">
        <v>12</v>
      </c>
      <c r="L7" s="90" t="s">
        <v>13</v>
      </c>
      <c r="M7" s="90" t="s">
        <v>14</v>
      </c>
      <c r="N7" s="90" t="s">
        <v>15</v>
      </c>
      <c r="O7" s="94" t="s">
        <v>16</v>
      </c>
      <c r="P7" s="90" t="s">
        <v>12</v>
      </c>
      <c r="Q7" s="90" t="s">
        <v>13</v>
      </c>
      <c r="R7" s="90" t="s">
        <v>14</v>
      </c>
      <c r="S7" s="90" t="s">
        <v>15</v>
      </c>
      <c r="T7" s="93" t="s">
        <v>16</v>
      </c>
      <c r="U7" s="91" t="s">
        <v>12</v>
      </c>
      <c r="V7" s="90" t="s">
        <v>13</v>
      </c>
      <c r="W7" s="90" t="s">
        <v>14</v>
      </c>
      <c r="X7" s="90" t="s">
        <v>15</v>
      </c>
      <c r="Y7" s="94" t="s">
        <v>16</v>
      </c>
      <c r="Z7" s="90" t="s">
        <v>12</v>
      </c>
      <c r="AA7" s="90" t="s">
        <v>13</v>
      </c>
      <c r="AB7" s="90" t="s">
        <v>14</v>
      </c>
      <c r="AC7" s="90" t="s">
        <v>15</v>
      </c>
      <c r="AD7" s="94" t="s">
        <v>16</v>
      </c>
      <c r="AE7" s="90" t="s">
        <v>12</v>
      </c>
      <c r="AF7" s="90" t="s">
        <v>13</v>
      </c>
      <c r="AG7" s="90" t="s">
        <v>14</v>
      </c>
      <c r="AH7" s="90" t="s">
        <v>15</v>
      </c>
      <c r="AI7" s="94" t="s">
        <v>16</v>
      </c>
      <c r="AJ7" s="90" t="s">
        <v>12</v>
      </c>
      <c r="AK7" s="90" t="s">
        <v>13</v>
      </c>
      <c r="AL7" s="90" t="s">
        <v>14</v>
      </c>
      <c r="AM7" s="90" t="s">
        <v>15</v>
      </c>
      <c r="AN7" s="94" t="s">
        <v>16</v>
      </c>
      <c r="AO7" s="90" t="s">
        <v>12</v>
      </c>
      <c r="AP7" s="90" t="s">
        <v>13</v>
      </c>
      <c r="AQ7" s="90" t="s">
        <v>14</v>
      </c>
      <c r="AR7" s="90" t="s">
        <v>15</v>
      </c>
      <c r="AS7" s="94" t="s">
        <v>16</v>
      </c>
      <c r="AT7" s="401"/>
      <c r="AU7" s="413"/>
      <c r="AV7" s="414"/>
    </row>
    <row r="8" spans="1:48" s="336" customFormat="1" ht="12.75" customHeight="1" thickBot="1">
      <c r="A8" s="415" t="s">
        <v>17</v>
      </c>
      <c r="B8" s="417"/>
      <c r="C8" s="417"/>
      <c r="D8" s="7">
        <f>SUM(D9:D21)</f>
        <v>168</v>
      </c>
      <c r="E8" s="7">
        <f aca="true" t="shared" si="0" ref="E8:AS8">SUM(E9:E21)</f>
        <v>48</v>
      </c>
      <c r="F8" s="13">
        <f t="shared" si="0"/>
        <v>36</v>
      </c>
      <c r="G8" s="13">
        <f t="shared" si="0"/>
        <v>16</v>
      </c>
      <c r="H8" s="13">
        <f t="shared" si="0"/>
        <v>0</v>
      </c>
      <c r="I8" s="13">
        <f t="shared" si="0"/>
        <v>0</v>
      </c>
      <c r="J8" s="13">
        <f t="shared" si="0"/>
        <v>13</v>
      </c>
      <c r="K8" s="13">
        <f t="shared" si="0"/>
        <v>32</v>
      </c>
      <c r="L8" s="13">
        <f t="shared" si="0"/>
        <v>16</v>
      </c>
      <c r="M8" s="13">
        <f t="shared" si="0"/>
        <v>4</v>
      </c>
      <c r="N8" s="13">
        <f t="shared" si="0"/>
        <v>0</v>
      </c>
      <c r="O8" s="13">
        <f t="shared" si="0"/>
        <v>16</v>
      </c>
      <c r="P8" s="13">
        <f t="shared" si="0"/>
        <v>28</v>
      </c>
      <c r="Q8" s="13">
        <f t="shared" si="0"/>
        <v>12</v>
      </c>
      <c r="R8" s="13">
        <f t="shared" si="0"/>
        <v>0</v>
      </c>
      <c r="S8" s="13">
        <f t="shared" si="0"/>
        <v>0</v>
      </c>
      <c r="T8" s="13">
        <f t="shared" si="0"/>
        <v>14</v>
      </c>
      <c r="U8" s="13">
        <f t="shared" si="0"/>
        <v>8</v>
      </c>
      <c r="V8" s="13">
        <f t="shared" si="0"/>
        <v>0</v>
      </c>
      <c r="W8" s="13">
        <f t="shared" si="0"/>
        <v>16</v>
      </c>
      <c r="X8" s="13">
        <f t="shared" si="0"/>
        <v>0</v>
      </c>
      <c r="Y8" s="13">
        <f t="shared" si="0"/>
        <v>5</v>
      </c>
      <c r="Z8" s="13">
        <f t="shared" si="0"/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0</v>
      </c>
      <c r="AM8" s="13">
        <f t="shared" si="0"/>
        <v>0</v>
      </c>
      <c r="AN8" s="13">
        <f t="shared" si="0"/>
        <v>0</v>
      </c>
      <c r="AO8" s="13">
        <f t="shared" si="0"/>
        <v>0</v>
      </c>
      <c r="AP8" s="13">
        <f t="shared" si="0"/>
        <v>0</v>
      </c>
      <c r="AQ8" s="13">
        <f t="shared" si="0"/>
        <v>0</v>
      </c>
      <c r="AR8" s="13">
        <f t="shared" si="0"/>
        <v>0</v>
      </c>
      <c r="AS8" s="13">
        <f t="shared" si="0"/>
        <v>0</v>
      </c>
      <c r="AT8" s="19"/>
      <c r="AU8" s="20"/>
      <c r="AV8" s="21"/>
    </row>
    <row r="9" spans="1:48" s="337" customFormat="1" ht="12.75" customHeight="1" thickBot="1">
      <c r="A9" s="319" t="s">
        <v>5</v>
      </c>
      <c r="B9" s="149" t="s">
        <v>225</v>
      </c>
      <c r="C9" s="149" t="s">
        <v>82</v>
      </c>
      <c r="D9" s="145">
        <f aca="true" t="shared" si="1" ref="D9:D21">SUM(F9:AS9)-E9</f>
        <v>24</v>
      </c>
      <c r="E9" s="145">
        <f aca="true" t="shared" si="2" ref="E9:E21">J9+O9+T9+Y9+AD9+AI9+AN9+AS9</f>
        <v>6</v>
      </c>
      <c r="F9" s="101">
        <v>16</v>
      </c>
      <c r="G9" s="102">
        <v>8</v>
      </c>
      <c r="H9" s="102">
        <v>0</v>
      </c>
      <c r="I9" s="102" t="s">
        <v>45</v>
      </c>
      <c r="J9" s="103">
        <v>6</v>
      </c>
      <c r="K9" s="104"/>
      <c r="L9" s="102"/>
      <c r="M9" s="102"/>
      <c r="N9" s="102"/>
      <c r="O9" s="105"/>
      <c r="P9" s="101"/>
      <c r="Q9" s="102"/>
      <c r="R9" s="102"/>
      <c r="S9" s="102"/>
      <c r="T9" s="103"/>
      <c r="U9" s="104"/>
      <c r="V9" s="102"/>
      <c r="W9" s="102"/>
      <c r="X9" s="102"/>
      <c r="Y9" s="105"/>
      <c r="Z9" s="101"/>
      <c r="AA9" s="102"/>
      <c r="AB9" s="102"/>
      <c r="AC9" s="102"/>
      <c r="AD9" s="103"/>
      <c r="AE9" s="104"/>
      <c r="AF9" s="102"/>
      <c r="AG9" s="102"/>
      <c r="AH9" s="102"/>
      <c r="AI9" s="105"/>
      <c r="AJ9" s="104"/>
      <c r="AK9" s="102"/>
      <c r="AL9" s="102"/>
      <c r="AM9" s="102"/>
      <c r="AN9" s="105"/>
      <c r="AO9" s="104"/>
      <c r="AP9" s="102"/>
      <c r="AQ9" s="102"/>
      <c r="AR9" s="102"/>
      <c r="AS9" s="105"/>
      <c r="AT9" s="305"/>
      <c r="AU9" s="156"/>
      <c r="AV9" s="306"/>
    </row>
    <row r="10" spans="1:48" s="337" customFormat="1" ht="12.75" customHeight="1" thickBot="1">
      <c r="A10" s="320" t="s">
        <v>6</v>
      </c>
      <c r="B10" s="149" t="s">
        <v>226</v>
      </c>
      <c r="C10" s="149" t="s">
        <v>81</v>
      </c>
      <c r="D10" s="145">
        <f t="shared" si="1"/>
        <v>24</v>
      </c>
      <c r="E10" s="145">
        <f t="shared" si="2"/>
        <v>7</v>
      </c>
      <c r="F10" s="101"/>
      <c r="G10" s="102"/>
      <c r="H10" s="102"/>
      <c r="I10" s="102"/>
      <c r="J10" s="103"/>
      <c r="K10" s="104">
        <v>16</v>
      </c>
      <c r="L10" s="102">
        <v>8</v>
      </c>
      <c r="M10" s="102">
        <v>0</v>
      </c>
      <c r="N10" s="102" t="s">
        <v>41</v>
      </c>
      <c r="O10" s="105">
        <v>7</v>
      </c>
      <c r="P10" s="101"/>
      <c r="Q10" s="102"/>
      <c r="R10" s="102"/>
      <c r="S10" s="102"/>
      <c r="T10" s="103"/>
      <c r="U10" s="104"/>
      <c r="V10" s="102"/>
      <c r="W10" s="102"/>
      <c r="X10" s="102"/>
      <c r="Y10" s="105"/>
      <c r="Z10" s="101"/>
      <c r="AA10" s="102"/>
      <c r="AB10" s="102"/>
      <c r="AC10" s="102"/>
      <c r="AD10" s="103"/>
      <c r="AE10" s="104"/>
      <c r="AF10" s="102"/>
      <c r="AG10" s="102"/>
      <c r="AH10" s="102"/>
      <c r="AI10" s="105"/>
      <c r="AJ10" s="104"/>
      <c r="AK10" s="102"/>
      <c r="AL10" s="102"/>
      <c r="AM10" s="102"/>
      <c r="AN10" s="105"/>
      <c r="AO10" s="104"/>
      <c r="AP10" s="102"/>
      <c r="AQ10" s="102"/>
      <c r="AR10" s="102"/>
      <c r="AS10" s="105"/>
      <c r="AT10" s="307">
        <v>1</v>
      </c>
      <c r="AU10" s="111"/>
      <c r="AV10" s="308"/>
    </row>
    <row r="11" spans="1:48" s="337" customFormat="1" ht="12.75" customHeight="1" thickBot="1">
      <c r="A11" s="320" t="s">
        <v>7</v>
      </c>
      <c r="B11" s="149" t="s">
        <v>227</v>
      </c>
      <c r="C11" s="149" t="s">
        <v>51</v>
      </c>
      <c r="D11" s="145">
        <f t="shared" si="1"/>
        <v>0</v>
      </c>
      <c r="E11" s="145">
        <f t="shared" si="2"/>
        <v>2</v>
      </c>
      <c r="F11" s="106"/>
      <c r="G11" s="107"/>
      <c r="H11" s="107"/>
      <c r="I11" s="107"/>
      <c r="J11" s="108"/>
      <c r="K11" s="109">
        <v>0</v>
      </c>
      <c r="L11" s="107">
        <v>0</v>
      </c>
      <c r="M11" s="107">
        <v>0</v>
      </c>
      <c r="N11" s="107" t="s">
        <v>46</v>
      </c>
      <c r="O11" s="110">
        <v>2</v>
      </c>
      <c r="P11" s="106"/>
      <c r="Q11" s="107"/>
      <c r="R11" s="107"/>
      <c r="S11" s="107"/>
      <c r="T11" s="108"/>
      <c r="U11" s="109"/>
      <c r="V11" s="107"/>
      <c r="W11" s="107"/>
      <c r="X11" s="107"/>
      <c r="Y11" s="110"/>
      <c r="Z11" s="106"/>
      <c r="AA11" s="107"/>
      <c r="AB11" s="107"/>
      <c r="AC11" s="107"/>
      <c r="AD11" s="108"/>
      <c r="AE11" s="109"/>
      <c r="AF11" s="107"/>
      <c r="AG11" s="107"/>
      <c r="AH11" s="107"/>
      <c r="AI11" s="110"/>
      <c r="AJ11" s="109"/>
      <c r="AK11" s="107"/>
      <c r="AL11" s="107"/>
      <c r="AM11" s="107"/>
      <c r="AN11" s="110"/>
      <c r="AO11" s="109"/>
      <c r="AP11" s="107"/>
      <c r="AQ11" s="107"/>
      <c r="AR11" s="107"/>
      <c r="AS11" s="110"/>
      <c r="AT11" s="307">
        <v>2</v>
      </c>
      <c r="AU11" s="111"/>
      <c r="AV11" s="308"/>
    </row>
    <row r="12" spans="1:48" s="337" customFormat="1" ht="12.75" customHeight="1" thickBot="1">
      <c r="A12" s="320" t="s">
        <v>8</v>
      </c>
      <c r="B12" s="149" t="s">
        <v>280</v>
      </c>
      <c r="C12" s="149" t="s">
        <v>43</v>
      </c>
      <c r="D12" s="145">
        <f t="shared" si="1"/>
        <v>16</v>
      </c>
      <c r="E12" s="145">
        <f t="shared" si="2"/>
        <v>4</v>
      </c>
      <c r="F12" s="106"/>
      <c r="G12" s="107"/>
      <c r="H12" s="107"/>
      <c r="I12" s="107"/>
      <c r="J12" s="108"/>
      <c r="K12" s="109"/>
      <c r="L12" s="107"/>
      <c r="M12" s="107"/>
      <c r="N12" s="107"/>
      <c r="O12" s="110"/>
      <c r="P12" s="106">
        <v>10</v>
      </c>
      <c r="Q12" s="107">
        <v>6</v>
      </c>
      <c r="R12" s="107">
        <v>0</v>
      </c>
      <c r="S12" s="107" t="s">
        <v>45</v>
      </c>
      <c r="T12" s="108">
        <v>4</v>
      </c>
      <c r="U12" s="109"/>
      <c r="V12" s="112"/>
      <c r="W12" s="107"/>
      <c r="X12" s="107"/>
      <c r="Y12" s="110"/>
      <c r="Z12" s="106"/>
      <c r="AA12" s="107"/>
      <c r="AB12" s="107"/>
      <c r="AC12" s="107"/>
      <c r="AD12" s="108"/>
      <c r="AE12" s="109"/>
      <c r="AF12" s="107"/>
      <c r="AG12" s="107"/>
      <c r="AH12" s="107"/>
      <c r="AI12" s="110"/>
      <c r="AJ12" s="109"/>
      <c r="AK12" s="107"/>
      <c r="AL12" s="107"/>
      <c r="AM12" s="107"/>
      <c r="AN12" s="110"/>
      <c r="AO12" s="109"/>
      <c r="AP12" s="107"/>
      <c r="AQ12" s="107"/>
      <c r="AR12" s="107"/>
      <c r="AS12" s="110"/>
      <c r="AT12" s="307">
        <v>1</v>
      </c>
      <c r="AU12" s="111"/>
      <c r="AV12" s="308"/>
    </row>
    <row r="13" spans="1:48" s="337" customFormat="1" ht="12.75" customHeight="1" thickBot="1">
      <c r="A13" s="321">
        <v>5</v>
      </c>
      <c r="B13" s="72" t="s">
        <v>281</v>
      </c>
      <c r="C13" s="149" t="s">
        <v>83</v>
      </c>
      <c r="D13" s="145">
        <f t="shared" si="1"/>
        <v>8</v>
      </c>
      <c r="E13" s="145">
        <f t="shared" si="2"/>
        <v>2</v>
      </c>
      <c r="F13" s="106"/>
      <c r="G13" s="107"/>
      <c r="H13" s="107"/>
      <c r="I13" s="107"/>
      <c r="J13" s="108"/>
      <c r="K13" s="113"/>
      <c r="L13" s="114"/>
      <c r="M13" s="114"/>
      <c r="N13" s="114"/>
      <c r="O13" s="115"/>
      <c r="P13" s="106"/>
      <c r="Q13" s="107"/>
      <c r="R13" s="107"/>
      <c r="S13" s="107"/>
      <c r="T13" s="108"/>
      <c r="U13" s="109">
        <v>0</v>
      </c>
      <c r="V13" s="107">
        <v>0</v>
      </c>
      <c r="W13" s="107">
        <v>8</v>
      </c>
      <c r="X13" s="107" t="s">
        <v>41</v>
      </c>
      <c r="Y13" s="110">
        <v>2</v>
      </c>
      <c r="Z13" s="106"/>
      <c r="AA13" s="107"/>
      <c r="AB13" s="107"/>
      <c r="AC13" s="107"/>
      <c r="AD13" s="108"/>
      <c r="AE13" s="109"/>
      <c r="AF13" s="107"/>
      <c r="AG13" s="107"/>
      <c r="AH13" s="107"/>
      <c r="AI13" s="110"/>
      <c r="AJ13" s="109"/>
      <c r="AK13" s="107"/>
      <c r="AL13" s="107"/>
      <c r="AM13" s="107"/>
      <c r="AN13" s="110"/>
      <c r="AO13" s="109"/>
      <c r="AP13" s="107"/>
      <c r="AQ13" s="107"/>
      <c r="AR13" s="107"/>
      <c r="AS13" s="110"/>
      <c r="AT13" s="307">
        <v>4</v>
      </c>
      <c r="AU13" s="111" t="s">
        <v>279</v>
      </c>
      <c r="AV13" s="308"/>
    </row>
    <row r="14" spans="1:48" s="337" customFormat="1" ht="12.75" customHeight="1" thickBot="1">
      <c r="A14" s="320" t="s">
        <v>10</v>
      </c>
      <c r="B14" s="72" t="s">
        <v>165</v>
      </c>
      <c r="C14" s="149" t="s">
        <v>44</v>
      </c>
      <c r="D14" s="145">
        <f t="shared" si="1"/>
        <v>12</v>
      </c>
      <c r="E14" s="145">
        <f t="shared" si="2"/>
        <v>4</v>
      </c>
      <c r="F14" s="106"/>
      <c r="G14" s="107"/>
      <c r="H14" s="107"/>
      <c r="I14" s="107"/>
      <c r="J14" s="108"/>
      <c r="K14" s="113">
        <v>8</v>
      </c>
      <c r="L14" s="114">
        <v>0</v>
      </c>
      <c r="M14" s="114">
        <v>4</v>
      </c>
      <c r="N14" s="114" t="s">
        <v>41</v>
      </c>
      <c r="O14" s="115">
        <v>4</v>
      </c>
      <c r="P14" s="106"/>
      <c r="Q14" s="107"/>
      <c r="R14" s="107"/>
      <c r="S14" s="107"/>
      <c r="T14" s="108"/>
      <c r="U14" s="109"/>
      <c r="V14" s="107"/>
      <c r="W14" s="107"/>
      <c r="X14" s="107"/>
      <c r="Y14" s="110"/>
      <c r="Z14" s="106"/>
      <c r="AA14" s="107"/>
      <c r="AB14" s="107"/>
      <c r="AC14" s="107"/>
      <c r="AD14" s="116"/>
      <c r="AE14" s="109"/>
      <c r="AF14" s="107"/>
      <c r="AG14" s="107"/>
      <c r="AH14" s="107"/>
      <c r="AI14" s="110"/>
      <c r="AJ14" s="109"/>
      <c r="AK14" s="107"/>
      <c r="AL14" s="107"/>
      <c r="AM14" s="107"/>
      <c r="AN14" s="110"/>
      <c r="AO14" s="109"/>
      <c r="AP14" s="107"/>
      <c r="AQ14" s="107"/>
      <c r="AR14" s="107"/>
      <c r="AS14" s="110"/>
      <c r="AT14" s="307"/>
      <c r="AU14" s="117"/>
      <c r="AV14" s="309"/>
    </row>
    <row r="15" spans="1:48" s="337" customFormat="1" ht="12.75" customHeight="1" thickBot="1">
      <c r="A15" s="320" t="s">
        <v>11</v>
      </c>
      <c r="B15" s="72" t="s">
        <v>74</v>
      </c>
      <c r="C15" s="149" t="s">
        <v>84</v>
      </c>
      <c r="D15" s="145">
        <f t="shared" si="1"/>
        <v>16</v>
      </c>
      <c r="E15" s="145">
        <f t="shared" si="2"/>
        <v>4</v>
      </c>
      <c r="F15" s="106">
        <v>8</v>
      </c>
      <c r="G15" s="107">
        <v>8</v>
      </c>
      <c r="H15" s="107">
        <v>0</v>
      </c>
      <c r="I15" s="107" t="s">
        <v>45</v>
      </c>
      <c r="J15" s="108">
        <v>4</v>
      </c>
      <c r="K15" s="113"/>
      <c r="L15" s="114"/>
      <c r="M15" s="114"/>
      <c r="N15" s="114"/>
      <c r="O15" s="115"/>
      <c r="P15" s="106"/>
      <c r="Q15" s="107"/>
      <c r="R15" s="107"/>
      <c r="S15" s="107"/>
      <c r="T15" s="108"/>
      <c r="U15" s="109"/>
      <c r="V15" s="107"/>
      <c r="W15" s="107"/>
      <c r="X15" s="107"/>
      <c r="Y15" s="110"/>
      <c r="Z15" s="106"/>
      <c r="AA15" s="107"/>
      <c r="AB15" s="107"/>
      <c r="AC15" s="107"/>
      <c r="AD15" s="116"/>
      <c r="AE15" s="109"/>
      <c r="AF15" s="107"/>
      <c r="AG15" s="107"/>
      <c r="AH15" s="107"/>
      <c r="AI15" s="110"/>
      <c r="AJ15" s="109"/>
      <c r="AK15" s="107"/>
      <c r="AL15" s="107"/>
      <c r="AM15" s="107"/>
      <c r="AN15" s="110"/>
      <c r="AO15" s="109"/>
      <c r="AP15" s="107"/>
      <c r="AQ15" s="107"/>
      <c r="AR15" s="107"/>
      <c r="AS15" s="110"/>
      <c r="AT15" s="310"/>
      <c r="AU15" s="311"/>
      <c r="AV15" s="309"/>
    </row>
    <row r="16" spans="1:48" s="337" customFormat="1" ht="12.75" customHeight="1" thickBot="1">
      <c r="A16" s="320" t="s">
        <v>18</v>
      </c>
      <c r="B16" s="72" t="s">
        <v>75</v>
      </c>
      <c r="C16" s="149" t="s">
        <v>85</v>
      </c>
      <c r="D16" s="145">
        <f t="shared" si="1"/>
        <v>16</v>
      </c>
      <c r="E16" s="145">
        <f t="shared" si="2"/>
        <v>3</v>
      </c>
      <c r="F16" s="106"/>
      <c r="G16" s="107"/>
      <c r="H16" s="107"/>
      <c r="I16" s="107"/>
      <c r="J16" s="108"/>
      <c r="K16" s="113">
        <v>8</v>
      </c>
      <c r="L16" s="114">
        <v>8</v>
      </c>
      <c r="M16" s="114">
        <v>0</v>
      </c>
      <c r="N16" s="114" t="s">
        <v>41</v>
      </c>
      <c r="O16" s="115">
        <v>3</v>
      </c>
      <c r="P16" s="106"/>
      <c r="Q16" s="107"/>
      <c r="R16" s="107"/>
      <c r="S16" s="107"/>
      <c r="T16" s="108"/>
      <c r="U16" s="109"/>
      <c r="V16" s="107"/>
      <c r="W16" s="107"/>
      <c r="X16" s="107"/>
      <c r="Y16" s="110"/>
      <c r="Z16" s="106"/>
      <c r="AA16" s="107"/>
      <c r="AB16" s="107"/>
      <c r="AC16" s="107"/>
      <c r="AD16" s="116"/>
      <c r="AE16" s="109"/>
      <c r="AF16" s="107"/>
      <c r="AG16" s="107"/>
      <c r="AH16" s="107"/>
      <c r="AI16" s="110"/>
      <c r="AJ16" s="109"/>
      <c r="AK16" s="107"/>
      <c r="AL16" s="107"/>
      <c r="AM16" s="107"/>
      <c r="AN16" s="110"/>
      <c r="AO16" s="109"/>
      <c r="AP16" s="107"/>
      <c r="AQ16" s="107"/>
      <c r="AR16" s="107"/>
      <c r="AS16" s="110"/>
      <c r="AT16" s="307">
        <v>7</v>
      </c>
      <c r="AU16" s="117"/>
      <c r="AV16" s="309"/>
    </row>
    <row r="17" spans="1:48" s="337" customFormat="1" ht="12.75" customHeight="1" thickBot="1">
      <c r="A17" s="320" t="s">
        <v>19</v>
      </c>
      <c r="B17" s="72" t="s">
        <v>76</v>
      </c>
      <c r="C17" s="149" t="s">
        <v>86</v>
      </c>
      <c r="D17" s="145">
        <f t="shared" si="1"/>
        <v>12</v>
      </c>
      <c r="E17" s="145">
        <f t="shared" si="2"/>
        <v>5</v>
      </c>
      <c r="F17" s="106"/>
      <c r="G17" s="107"/>
      <c r="H17" s="107"/>
      <c r="I17" s="107"/>
      <c r="J17" s="108"/>
      <c r="K17" s="113"/>
      <c r="L17" s="114"/>
      <c r="M17" s="114"/>
      <c r="N17" s="114"/>
      <c r="O17" s="115"/>
      <c r="P17" s="106">
        <v>6</v>
      </c>
      <c r="Q17" s="107">
        <v>6</v>
      </c>
      <c r="R17" s="107">
        <v>0</v>
      </c>
      <c r="S17" s="107" t="s">
        <v>41</v>
      </c>
      <c r="T17" s="108">
        <v>5</v>
      </c>
      <c r="U17" s="109"/>
      <c r="V17" s="107"/>
      <c r="W17" s="107"/>
      <c r="X17" s="107"/>
      <c r="Y17" s="110"/>
      <c r="Z17" s="106"/>
      <c r="AA17" s="107"/>
      <c r="AB17" s="107"/>
      <c r="AC17" s="107"/>
      <c r="AD17" s="116"/>
      <c r="AE17" s="109"/>
      <c r="AF17" s="107"/>
      <c r="AG17" s="107"/>
      <c r="AH17" s="107"/>
      <c r="AI17" s="110"/>
      <c r="AJ17" s="109"/>
      <c r="AK17" s="107"/>
      <c r="AL17" s="107"/>
      <c r="AM17" s="107"/>
      <c r="AN17" s="110"/>
      <c r="AO17" s="109"/>
      <c r="AP17" s="107"/>
      <c r="AQ17" s="107"/>
      <c r="AR17" s="107"/>
      <c r="AS17" s="110"/>
      <c r="AT17" s="307">
        <v>8</v>
      </c>
      <c r="AU17" s="117"/>
      <c r="AV17" s="309"/>
    </row>
    <row r="18" spans="1:48" s="337" customFormat="1" ht="12.75" customHeight="1" thickBot="1">
      <c r="A18" s="320" t="s">
        <v>20</v>
      </c>
      <c r="B18" s="72" t="s">
        <v>77</v>
      </c>
      <c r="C18" s="149" t="s">
        <v>87</v>
      </c>
      <c r="D18" s="145">
        <f t="shared" si="1"/>
        <v>0</v>
      </c>
      <c r="E18" s="145">
        <f t="shared" si="2"/>
        <v>2</v>
      </c>
      <c r="F18" s="106"/>
      <c r="G18" s="107"/>
      <c r="H18" s="107"/>
      <c r="I18" s="107"/>
      <c r="J18" s="108"/>
      <c r="K18" s="113"/>
      <c r="L18" s="114"/>
      <c r="M18" s="114"/>
      <c r="N18" s="114"/>
      <c r="O18" s="115"/>
      <c r="P18" s="106">
        <v>0</v>
      </c>
      <c r="Q18" s="107">
        <v>0</v>
      </c>
      <c r="R18" s="107">
        <v>0</v>
      </c>
      <c r="S18" s="107" t="s">
        <v>46</v>
      </c>
      <c r="T18" s="108">
        <v>2</v>
      </c>
      <c r="U18" s="109"/>
      <c r="V18" s="107"/>
      <c r="W18" s="107"/>
      <c r="X18" s="107"/>
      <c r="Y18" s="110"/>
      <c r="Z18" s="106"/>
      <c r="AA18" s="107"/>
      <c r="AB18" s="107"/>
      <c r="AC18" s="107"/>
      <c r="AD18" s="116"/>
      <c r="AE18" s="109"/>
      <c r="AF18" s="107"/>
      <c r="AG18" s="107"/>
      <c r="AH18" s="107"/>
      <c r="AI18" s="110"/>
      <c r="AJ18" s="109"/>
      <c r="AK18" s="107"/>
      <c r="AL18" s="107"/>
      <c r="AM18" s="107"/>
      <c r="AN18" s="110"/>
      <c r="AO18" s="109"/>
      <c r="AP18" s="107"/>
      <c r="AQ18" s="107"/>
      <c r="AR18" s="107"/>
      <c r="AS18" s="110"/>
      <c r="AT18" s="307">
        <v>9</v>
      </c>
      <c r="AU18" s="117">
        <v>2</v>
      </c>
      <c r="AV18" s="309"/>
    </row>
    <row r="19" spans="1:48" s="337" customFormat="1" ht="12.75" customHeight="1" thickBot="1">
      <c r="A19" s="320" t="s">
        <v>21</v>
      </c>
      <c r="B19" s="72" t="s">
        <v>78</v>
      </c>
      <c r="C19" s="149" t="s">
        <v>89</v>
      </c>
      <c r="D19" s="145">
        <f t="shared" si="1"/>
        <v>12</v>
      </c>
      <c r="E19" s="145">
        <f t="shared" si="2"/>
        <v>3</v>
      </c>
      <c r="F19" s="106"/>
      <c r="G19" s="107"/>
      <c r="H19" s="107"/>
      <c r="I19" s="107"/>
      <c r="J19" s="108"/>
      <c r="K19" s="113"/>
      <c r="L19" s="114"/>
      <c r="M19" s="114"/>
      <c r="N19" s="114"/>
      <c r="O19" s="115"/>
      <c r="P19" s="106">
        <v>12</v>
      </c>
      <c r="Q19" s="107">
        <v>0</v>
      </c>
      <c r="R19" s="107">
        <v>0</v>
      </c>
      <c r="S19" s="107" t="s">
        <v>45</v>
      </c>
      <c r="T19" s="108">
        <v>3</v>
      </c>
      <c r="U19" s="109"/>
      <c r="V19" s="107"/>
      <c r="W19" s="107"/>
      <c r="X19" s="107"/>
      <c r="Y19" s="110"/>
      <c r="Z19" s="106"/>
      <c r="AA19" s="107"/>
      <c r="AB19" s="107"/>
      <c r="AC19" s="107"/>
      <c r="AD19" s="116"/>
      <c r="AE19" s="109"/>
      <c r="AF19" s="107"/>
      <c r="AG19" s="107"/>
      <c r="AH19" s="107"/>
      <c r="AI19" s="110"/>
      <c r="AJ19" s="109"/>
      <c r="AK19" s="107"/>
      <c r="AL19" s="107"/>
      <c r="AM19" s="107"/>
      <c r="AN19" s="110"/>
      <c r="AO19" s="109"/>
      <c r="AP19" s="107"/>
      <c r="AQ19" s="107"/>
      <c r="AR19" s="107"/>
      <c r="AS19" s="110"/>
      <c r="AT19" s="307">
        <v>2</v>
      </c>
      <c r="AU19" s="117">
        <v>8</v>
      </c>
      <c r="AV19" s="309"/>
    </row>
    <row r="20" spans="1:48" s="337" customFormat="1" ht="12.75" customHeight="1" thickBot="1">
      <c r="A20" s="320" t="s">
        <v>22</v>
      </c>
      <c r="B20" s="72" t="s">
        <v>79</v>
      </c>
      <c r="C20" s="149" t="s">
        <v>88</v>
      </c>
      <c r="D20" s="145">
        <f t="shared" si="1"/>
        <v>16</v>
      </c>
      <c r="E20" s="145">
        <f t="shared" si="2"/>
        <v>3</v>
      </c>
      <c r="F20" s="106"/>
      <c r="G20" s="107"/>
      <c r="H20" s="107"/>
      <c r="I20" s="107"/>
      <c r="J20" s="108"/>
      <c r="K20" s="113"/>
      <c r="L20" s="114"/>
      <c r="M20" s="114"/>
      <c r="N20" s="114"/>
      <c r="O20" s="115"/>
      <c r="P20" s="106"/>
      <c r="Q20" s="107"/>
      <c r="R20" s="107"/>
      <c r="S20" s="107"/>
      <c r="T20" s="108"/>
      <c r="U20" s="109">
        <v>8</v>
      </c>
      <c r="V20" s="107">
        <v>0</v>
      </c>
      <c r="W20" s="107">
        <v>8</v>
      </c>
      <c r="X20" s="107" t="s">
        <v>45</v>
      </c>
      <c r="Y20" s="110">
        <v>3</v>
      </c>
      <c r="Z20" s="106"/>
      <c r="AA20" s="107"/>
      <c r="AB20" s="107"/>
      <c r="AC20" s="107"/>
      <c r="AD20" s="116"/>
      <c r="AE20" s="109"/>
      <c r="AF20" s="107"/>
      <c r="AG20" s="107"/>
      <c r="AH20" s="107"/>
      <c r="AI20" s="110"/>
      <c r="AJ20" s="109"/>
      <c r="AK20" s="107"/>
      <c r="AL20" s="107"/>
      <c r="AM20" s="107"/>
      <c r="AN20" s="110"/>
      <c r="AO20" s="109"/>
      <c r="AP20" s="107"/>
      <c r="AQ20" s="107"/>
      <c r="AR20" s="107"/>
      <c r="AS20" s="110"/>
      <c r="AT20" s="307">
        <v>11</v>
      </c>
      <c r="AU20" s="117"/>
      <c r="AV20" s="309"/>
    </row>
    <row r="21" spans="1:48" s="337" customFormat="1" ht="12.75" customHeight="1" thickBot="1">
      <c r="A21" s="316" t="s">
        <v>23</v>
      </c>
      <c r="B21" s="72" t="s">
        <v>80</v>
      </c>
      <c r="C21" s="149" t="s">
        <v>90</v>
      </c>
      <c r="D21" s="145">
        <f t="shared" si="1"/>
        <v>12</v>
      </c>
      <c r="E21" s="145">
        <f t="shared" si="2"/>
        <v>3</v>
      </c>
      <c r="F21" s="64">
        <v>12</v>
      </c>
      <c r="G21" s="179">
        <v>0</v>
      </c>
      <c r="H21" s="64">
        <v>0</v>
      </c>
      <c r="I21" s="179" t="s">
        <v>41</v>
      </c>
      <c r="J21" s="181">
        <v>3</v>
      </c>
      <c r="K21" s="169"/>
      <c r="L21" s="183"/>
      <c r="M21" s="177"/>
      <c r="N21" s="177"/>
      <c r="O21" s="170"/>
      <c r="P21" s="64"/>
      <c r="Q21" s="178"/>
      <c r="R21" s="179"/>
      <c r="S21" s="179"/>
      <c r="T21" s="64"/>
      <c r="U21" s="180"/>
      <c r="V21" s="64"/>
      <c r="W21" s="178"/>
      <c r="X21" s="178"/>
      <c r="Y21" s="181"/>
      <c r="Z21" s="64"/>
      <c r="AA21" s="178"/>
      <c r="AB21" s="178"/>
      <c r="AC21" s="179"/>
      <c r="AD21" s="182"/>
      <c r="AE21" s="180"/>
      <c r="AF21" s="64"/>
      <c r="AG21" s="178"/>
      <c r="AH21" s="178"/>
      <c r="AI21" s="181"/>
      <c r="AJ21" s="171"/>
      <c r="AK21" s="178"/>
      <c r="AL21" s="179"/>
      <c r="AM21" s="64"/>
      <c r="AN21" s="181"/>
      <c r="AO21" s="180"/>
      <c r="AP21" s="64"/>
      <c r="AQ21" s="178"/>
      <c r="AR21" s="178"/>
      <c r="AS21" s="181"/>
      <c r="AT21" s="312"/>
      <c r="AU21" s="313"/>
      <c r="AV21" s="314"/>
    </row>
    <row r="22" spans="1:48" s="95" customFormat="1" ht="12.75" customHeight="1" thickBot="1">
      <c r="A22" s="415" t="s">
        <v>68</v>
      </c>
      <c r="B22" s="418"/>
      <c r="C22" s="418"/>
      <c r="D22" s="7">
        <f>SUM(D23:D30)</f>
        <v>76</v>
      </c>
      <c r="E22" s="324">
        <f aca="true" t="shared" si="3" ref="E22:AS22">SUM(E23:E30)</f>
        <v>17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8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2</v>
      </c>
      <c r="Z22" s="11">
        <f t="shared" si="3"/>
        <v>12</v>
      </c>
      <c r="AA22" s="11">
        <f t="shared" si="3"/>
        <v>4</v>
      </c>
      <c r="AB22" s="11">
        <f t="shared" si="3"/>
        <v>0</v>
      </c>
      <c r="AC22" s="11">
        <f t="shared" si="3"/>
        <v>0</v>
      </c>
      <c r="AD22" s="11">
        <f t="shared" si="3"/>
        <v>4</v>
      </c>
      <c r="AE22" s="11">
        <f t="shared" si="3"/>
        <v>20</v>
      </c>
      <c r="AF22" s="11">
        <f t="shared" si="3"/>
        <v>0</v>
      </c>
      <c r="AG22" s="11">
        <f t="shared" si="3"/>
        <v>8</v>
      </c>
      <c r="AH22" s="11">
        <f t="shared" si="3"/>
        <v>0</v>
      </c>
      <c r="AI22" s="11">
        <f t="shared" si="3"/>
        <v>6</v>
      </c>
      <c r="AJ22" s="11">
        <f t="shared" si="3"/>
        <v>20</v>
      </c>
      <c r="AK22" s="11">
        <f t="shared" si="3"/>
        <v>0</v>
      </c>
      <c r="AL22" s="11">
        <f t="shared" si="3"/>
        <v>4</v>
      </c>
      <c r="AM22" s="11">
        <f t="shared" si="3"/>
        <v>0</v>
      </c>
      <c r="AN22" s="11">
        <f t="shared" si="3"/>
        <v>5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0</v>
      </c>
      <c r="AT22" s="11"/>
      <c r="AU22" s="15"/>
      <c r="AV22" s="22"/>
    </row>
    <row r="23" spans="1:48" s="95" customFormat="1" ht="12.75" customHeight="1" thickBot="1">
      <c r="A23" s="322" t="s">
        <v>24</v>
      </c>
      <c r="B23" s="72" t="s">
        <v>175</v>
      </c>
      <c r="C23" s="149" t="s">
        <v>53</v>
      </c>
      <c r="D23" s="145">
        <f aca="true" t="shared" si="4" ref="D23:D30">SUM(F23:AS23)-E23</f>
        <v>8</v>
      </c>
      <c r="E23" s="145">
        <f aca="true" t="shared" si="5" ref="E23:E30">J23+O23+T23+Y23+AD23+AI23+AN23+AS23+AV23+AS23</f>
        <v>2</v>
      </c>
      <c r="F23" s="118"/>
      <c r="G23" s="31"/>
      <c r="H23" s="31"/>
      <c r="I23" s="31"/>
      <c r="J23" s="33"/>
      <c r="K23" s="30"/>
      <c r="L23" s="31"/>
      <c r="M23" s="31"/>
      <c r="N23" s="31"/>
      <c r="O23" s="28"/>
      <c r="P23" s="118"/>
      <c r="Q23" s="31"/>
      <c r="R23" s="31"/>
      <c r="S23" s="31"/>
      <c r="T23" s="33"/>
      <c r="U23" s="30">
        <v>8</v>
      </c>
      <c r="V23" s="31">
        <v>0</v>
      </c>
      <c r="W23" s="31">
        <v>0</v>
      </c>
      <c r="X23" s="31" t="s">
        <v>41</v>
      </c>
      <c r="Y23" s="32">
        <v>2</v>
      </c>
      <c r="Z23" s="118"/>
      <c r="AA23" s="31"/>
      <c r="AB23" s="31"/>
      <c r="AC23" s="31"/>
      <c r="AD23" s="33"/>
      <c r="AE23" s="30"/>
      <c r="AF23" s="31"/>
      <c r="AG23" s="31"/>
      <c r="AH23" s="31"/>
      <c r="AI23" s="32"/>
      <c r="AJ23" s="30"/>
      <c r="AK23" s="31"/>
      <c r="AL23" s="31"/>
      <c r="AM23" s="31"/>
      <c r="AN23" s="32"/>
      <c r="AO23" s="30"/>
      <c r="AP23" s="31"/>
      <c r="AQ23" s="31"/>
      <c r="AR23" s="31"/>
      <c r="AS23" s="32"/>
      <c r="AT23" s="157"/>
      <c r="AU23" s="158"/>
      <c r="AV23" s="159"/>
    </row>
    <row r="24" spans="1:48" s="95" customFormat="1" ht="12.75" customHeight="1" thickBot="1">
      <c r="A24" s="323" t="s">
        <v>71</v>
      </c>
      <c r="B24" s="72" t="s">
        <v>176</v>
      </c>
      <c r="C24" s="149" t="s">
        <v>52</v>
      </c>
      <c r="D24" s="145">
        <f t="shared" si="4"/>
        <v>8</v>
      </c>
      <c r="E24" s="145">
        <f t="shared" si="5"/>
        <v>2</v>
      </c>
      <c r="F24" s="118"/>
      <c r="G24" s="31"/>
      <c r="H24" s="31"/>
      <c r="I24" s="31"/>
      <c r="J24" s="33"/>
      <c r="K24" s="30"/>
      <c r="L24" s="31"/>
      <c r="M24" s="31"/>
      <c r="N24" s="33"/>
      <c r="O24" s="32"/>
      <c r="P24" s="118"/>
      <c r="Q24" s="31"/>
      <c r="R24" s="31"/>
      <c r="S24" s="31"/>
      <c r="T24" s="33"/>
      <c r="U24" s="30"/>
      <c r="V24" s="31"/>
      <c r="W24" s="31"/>
      <c r="X24" s="31"/>
      <c r="Y24" s="32"/>
      <c r="Z24" s="118">
        <v>8</v>
      </c>
      <c r="AA24" s="31">
        <v>0</v>
      </c>
      <c r="AB24" s="31">
        <v>0</v>
      </c>
      <c r="AC24" s="31" t="s">
        <v>45</v>
      </c>
      <c r="AD24" s="33">
        <v>2</v>
      </c>
      <c r="AE24" s="30"/>
      <c r="AF24" s="31"/>
      <c r="AG24" s="31"/>
      <c r="AH24" s="31"/>
      <c r="AI24" s="32"/>
      <c r="AJ24" s="30"/>
      <c r="AK24" s="31"/>
      <c r="AL24" s="31"/>
      <c r="AM24" s="31"/>
      <c r="AN24" s="32"/>
      <c r="AO24" s="30"/>
      <c r="AP24" s="31"/>
      <c r="AQ24" s="31"/>
      <c r="AR24" s="31"/>
      <c r="AS24" s="32"/>
      <c r="AT24" s="12">
        <v>19</v>
      </c>
      <c r="AU24" s="119"/>
      <c r="AV24" s="59"/>
    </row>
    <row r="25" spans="1:48" s="95" customFormat="1" ht="12.75" customHeight="1" thickBot="1">
      <c r="A25" s="323" t="s">
        <v>25</v>
      </c>
      <c r="B25" s="72" t="s">
        <v>91</v>
      </c>
      <c r="C25" s="149" t="s">
        <v>95</v>
      </c>
      <c r="D25" s="145">
        <f t="shared" si="4"/>
        <v>8</v>
      </c>
      <c r="E25" s="145">
        <f t="shared" si="5"/>
        <v>2</v>
      </c>
      <c r="F25" s="80"/>
      <c r="G25" s="35"/>
      <c r="H25" s="35"/>
      <c r="I25" s="35"/>
      <c r="J25" s="37"/>
      <c r="K25" s="34"/>
      <c r="L25" s="35"/>
      <c r="M25" s="35"/>
      <c r="N25" s="37"/>
      <c r="O25" s="36"/>
      <c r="P25" s="80"/>
      <c r="Q25" s="35"/>
      <c r="R25" s="35"/>
      <c r="S25" s="35"/>
      <c r="T25" s="37"/>
      <c r="U25" s="34"/>
      <c r="V25" s="35"/>
      <c r="W25" s="35"/>
      <c r="X25" s="35"/>
      <c r="Y25" s="36"/>
      <c r="Z25" s="80"/>
      <c r="AA25" s="35"/>
      <c r="AB25" s="35"/>
      <c r="AC25" s="35"/>
      <c r="AD25" s="37"/>
      <c r="AE25" s="34">
        <v>8</v>
      </c>
      <c r="AF25" s="35">
        <v>0</v>
      </c>
      <c r="AG25" s="35">
        <v>0</v>
      </c>
      <c r="AH25" s="35" t="s">
        <v>45</v>
      </c>
      <c r="AI25" s="36">
        <v>2</v>
      </c>
      <c r="AJ25" s="34"/>
      <c r="AK25" s="35"/>
      <c r="AL25" s="35"/>
      <c r="AM25" s="35"/>
      <c r="AN25" s="36"/>
      <c r="AO25" s="34"/>
      <c r="AP25" s="35"/>
      <c r="AQ25" s="35"/>
      <c r="AR25" s="35"/>
      <c r="AS25" s="36"/>
      <c r="AT25" s="41">
        <v>19</v>
      </c>
      <c r="AU25" s="38"/>
      <c r="AV25" s="83"/>
    </row>
    <row r="26" spans="1:48" s="95" customFormat="1" ht="12.75" customHeight="1" thickBot="1">
      <c r="A26" s="323" t="s">
        <v>26</v>
      </c>
      <c r="B26" s="72" t="s">
        <v>92</v>
      </c>
      <c r="C26" s="149" t="s">
        <v>96</v>
      </c>
      <c r="D26" s="145">
        <f t="shared" si="4"/>
        <v>12</v>
      </c>
      <c r="E26" s="145">
        <f t="shared" si="5"/>
        <v>2</v>
      </c>
      <c r="F26" s="80"/>
      <c r="G26" s="35"/>
      <c r="H26" s="35"/>
      <c r="I26" s="35"/>
      <c r="J26" s="37"/>
      <c r="K26" s="34"/>
      <c r="L26" s="35"/>
      <c r="M26" s="35"/>
      <c r="N26" s="37"/>
      <c r="O26" s="32"/>
      <c r="P26" s="80"/>
      <c r="Q26" s="35"/>
      <c r="R26" s="35"/>
      <c r="S26" s="35"/>
      <c r="T26" s="37"/>
      <c r="U26" s="34"/>
      <c r="V26" s="35"/>
      <c r="W26" s="35"/>
      <c r="X26" s="35"/>
      <c r="Y26" s="36"/>
      <c r="Z26" s="80"/>
      <c r="AA26" s="35"/>
      <c r="AB26" s="35"/>
      <c r="AC26" s="35"/>
      <c r="AD26" s="37"/>
      <c r="AE26" s="34"/>
      <c r="AF26" s="35"/>
      <c r="AG26" s="35"/>
      <c r="AH26" s="35"/>
      <c r="AI26" s="36"/>
      <c r="AJ26" s="34">
        <v>12</v>
      </c>
      <c r="AK26" s="35">
        <v>0</v>
      </c>
      <c r="AL26" s="35">
        <v>0</v>
      </c>
      <c r="AM26" s="35" t="s">
        <v>45</v>
      </c>
      <c r="AN26" s="36">
        <v>2</v>
      </c>
      <c r="AO26" s="34"/>
      <c r="AP26" s="35"/>
      <c r="AQ26" s="35"/>
      <c r="AR26" s="35"/>
      <c r="AS26" s="36"/>
      <c r="AT26" s="41">
        <v>21</v>
      </c>
      <c r="AU26" s="38"/>
      <c r="AV26" s="83"/>
    </row>
    <row r="27" spans="1:48" s="95" customFormat="1" ht="12.75" customHeight="1" thickBot="1">
      <c r="A27" s="323" t="s">
        <v>27</v>
      </c>
      <c r="B27" s="72" t="s">
        <v>93</v>
      </c>
      <c r="C27" s="149" t="s">
        <v>97</v>
      </c>
      <c r="D27" s="145">
        <f t="shared" si="4"/>
        <v>12</v>
      </c>
      <c r="E27" s="145">
        <f t="shared" si="5"/>
        <v>3</v>
      </c>
      <c r="F27" s="80"/>
      <c r="G27" s="35"/>
      <c r="H27" s="35"/>
      <c r="I27" s="35"/>
      <c r="J27" s="37"/>
      <c r="K27" s="34"/>
      <c r="L27" s="35"/>
      <c r="M27" s="35"/>
      <c r="N27" s="35"/>
      <c r="O27" s="32"/>
      <c r="P27" s="80"/>
      <c r="Q27" s="35"/>
      <c r="R27" s="35"/>
      <c r="S27" s="35"/>
      <c r="T27" s="37"/>
      <c r="U27" s="34"/>
      <c r="V27" s="35"/>
      <c r="W27" s="35"/>
      <c r="X27" s="35"/>
      <c r="Y27" s="36"/>
      <c r="Z27" s="80"/>
      <c r="AA27" s="35"/>
      <c r="AB27" s="35"/>
      <c r="AC27" s="35"/>
      <c r="AD27" s="36"/>
      <c r="AE27" s="80"/>
      <c r="AF27" s="35"/>
      <c r="AG27" s="35"/>
      <c r="AH27" s="35"/>
      <c r="AI27" s="36"/>
      <c r="AJ27" s="34">
        <v>8</v>
      </c>
      <c r="AK27" s="35">
        <v>0</v>
      </c>
      <c r="AL27" s="35">
        <v>4</v>
      </c>
      <c r="AM27" s="35" t="s">
        <v>45</v>
      </c>
      <c r="AN27" s="36">
        <v>3</v>
      </c>
      <c r="AO27" s="80"/>
      <c r="AP27" s="35"/>
      <c r="AQ27" s="35"/>
      <c r="AR27" s="35"/>
      <c r="AS27" s="36"/>
      <c r="AT27" s="41">
        <v>21</v>
      </c>
      <c r="AU27" s="38"/>
      <c r="AV27" s="83"/>
    </row>
    <row r="28" spans="1:48" s="95" customFormat="1" ht="12.75" customHeight="1" thickBot="1">
      <c r="A28" s="323" t="s">
        <v>28</v>
      </c>
      <c r="B28" s="72" t="s">
        <v>94</v>
      </c>
      <c r="C28" s="149" t="s">
        <v>47</v>
      </c>
      <c r="D28" s="145">
        <f t="shared" si="4"/>
        <v>12</v>
      </c>
      <c r="E28" s="145">
        <f t="shared" si="5"/>
        <v>2</v>
      </c>
      <c r="F28" s="80"/>
      <c r="G28" s="35"/>
      <c r="H28" s="35"/>
      <c r="I28" s="35"/>
      <c r="J28" s="37"/>
      <c r="K28" s="34"/>
      <c r="L28" s="35"/>
      <c r="M28" s="35"/>
      <c r="N28" s="35"/>
      <c r="O28" s="36"/>
      <c r="P28" s="160"/>
      <c r="Q28" s="35"/>
      <c r="R28" s="35"/>
      <c r="S28" s="80"/>
      <c r="T28" s="83"/>
      <c r="U28" s="34"/>
      <c r="V28" s="80"/>
      <c r="W28" s="41"/>
      <c r="X28" s="35"/>
      <c r="Y28" s="83"/>
      <c r="Z28" s="34"/>
      <c r="AA28" s="80"/>
      <c r="AB28" s="80"/>
      <c r="AC28" s="80"/>
      <c r="AD28" s="83"/>
      <c r="AE28" s="80">
        <v>4</v>
      </c>
      <c r="AF28" s="35">
        <v>0</v>
      </c>
      <c r="AG28" s="80">
        <v>8</v>
      </c>
      <c r="AH28" s="35" t="s">
        <v>41</v>
      </c>
      <c r="AI28" s="36">
        <v>2</v>
      </c>
      <c r="AJ28" s="34"/>
      <c r="AK28" s="80"/>
      <c r="AL28" s="35"/>
      <c r="AM28" s="80"/>
      <c r="AN28" s="83"/>
      <c r="AO28" s="34"/>
      <c r="AP28" s="80"/>
      <c r="AQ28" s="80"/>
      <c r="AR28" s="35"/>
      <c r="AS28" s="83"/>
      <c r="AT28" s="41">
        <v>46</v>
      </c>
      <c r="AU28" s="38"/>
      <c r="AV28" s="83"/>
    </row>
    <row r="29" spans="1:48" s="95" customFormat="1" ht="12.75" customHeight="1" thickBot="1">
      <c r="A29" s="323" t="s">
        <v>29</v>
      </c>
      <c r="B29" s="72" t="s">
        <v>265</v>
      </c>
      <c r="C29" s="149" t="s">
        <v>98</v>
      </c>
      <c r="D29" s="145">
        <f t="shared" si="4"/>
        <v>8</v>
      </c>
      <c r="E29" s="145">
        <f t="shared" si="5"/>
        <v>2</v>
      </c>
      <c r="F29" s="184"/>
      <c r="G29" s="185"/>
      <c r="H29" s="185"/>
      <c r="I29" s="185"/>
      <c r="J29" s="83"/>
      <c r="K29" s="184"/>
      <c r="L29" s="185"/>
      <c r="M29" s="185"/>
      <c r="N29" s="176"/>
      <c r="O29" s="58"/>
      <c r="P29" s="30"/>
      <c r="Q29" s="80"/>
      <c r="R29" s="118"/>
      <c r="S29" s="118"/>
      <c r="T29" s="58"/>
      <c r="U29" s="30"/>
      <c r="V29" s="118"/>
      <c r="W29" s="57"/>
      <c r="X29" s="31"/>
      <c r="Y29" s="58"/>
      <c r="Z29" s="30"/>
      <c r="AA29" s="118"/>
      <c r="AB29" s="118"/>
      <c r="AC29" s="118"/>
      <c r="AD29" s="58"/>
      <c r="AE29" s="34">
        <v>8</v>
      </c>
      <c r="AF29" s="118">
        <v>0</v>
      </c>
      <c r="AG29" s="80">
        <v>0</v>
      </c>
      <c r="AH29" s="80" t="s">
        <v>41</v>
      </c>
      <c r="AI29" s="58">
        <v>2</v>
      </c>
      <c r="AJ29" s="30"/>
      <c r="AK29" s="80"/>
      <c r="AL29" s="118"/>
      <c r="AM29" s="118"/>
      <c r="AN29" s="58"/>
      <c r="AO29" s="30"/>
      <c r="AP29" s="118"/>
      <c r="AQ29" s="80"/>
      <c r="AR29" s="118"/>
      <c r="AS29" s="58"/>
      <c r="AT29" s="57"/>
      <c r="AU29" s="125"/>
      <c r="AV29" s="58"/>
    </row>
    <row r="30" spans="1:48" s="95" customFormat="1" ht="12.75" customHeight="1" thickBot="1">
      <c r="A30" s="153" t="s">
        <v>30</v>
      </c>
      <c r="B30" s="72" t="s">
        <v>266</v>
      </c>
      <c r="C30" s="149" t="s">
        <v>99</v>
      </c>
      <c r="D30" s="145">
        <f t="shared" si="4"/>
        <v>8</v>
      </c>
      <c r="E30" s="145">
        <f t="shared" si="5"/>
        <v>2</v>
      </c>
      <c r="F30" s="184"/>
      <c r="G30" s="185"/>
      <c r="H30" s="185"/>
      <c r="I30" s="185"/>
      <c r="J30" s="83"/>
      <c r="K30" s="184"/>
      <c r="L30" s="185"/>
      <c r="M30" s="185"/>
      <c r="N30" s="176"/>
      <c r="O30" s="83"/>
      <c r="P30" s="34"/>
      <c r="Q30" s="80"/>
      <c r="R30" s="80"/>
      <c r="S30" s="80"/>
      <c r="T30" s="83"/>
      <c r="U30" s="34"/>
      <c r="V30" s="80"/>
      <c r="W30" s="41"/>
      <c r="X30" s="35"/>
      <c r="Y30" s="83"/>
      <c r="Z30" s="34">
        <v>4</v>
      </c>
      <c r="AA30" s="80">
        <v>4</v>
      </c>
      <c r="AB30" s="80">
        <v>0</v>
      </c>
      <c r="AC30" s="80" t="s">
        <v>41</v>
      </c>
      <c r="AD30" s="83">
        <v>2</v>
      </c>
      <c r="AE30" s="34"/>
      <c r="AF30" s="80"/>
      <c r="AG30" s="80"/>
      <c r="AH30" s="80"/>
      <c r="AI30" s="83"/>
      <c r="AJ30" s="34"/>
      <c r="AK30" s="80"/>
      <c r="AL30" s="80"/>
      <c r="AM30" s="80"/>
      <c r="AN30" s="83"/>
      <c r="AO30" s="34"/>
      <c r="AP30" s="80"/>
      <c r="AQ30" s="80"/>
      <c r="AR30" s="80"/>
      <c r="AS30" s="83"/>
      <c r="AT30" s="41"/>
      <c r="AU30" s="38"/>
      <c r="AV30" s="83"/>
    </row>
    <row r="31" spans="1:48" s="95" customFormat="1" ht="12.75" customHeight="1" thickBot="1">
      <c r="A31" s="415" t="s">
        <v>69</v>
      </c>
      <c r="B31" s="418"/>
      <c r="C31" s="418"/>
      <c r="D31" s="7">
        <f>SUM(D32:D53)</f>
        <v>300</v>
      </c>
      <c r="E31" s="7">
        <f>SUM(E32:E53)</f>
        <v>73</v>
      </c>
      <c r="F31" s="13">
        <f aca="true" t="shared" si="6" ref="F31:AS31">SUM(F32:F53)</f>
        <v>32</v>
      </c>
      <c r="G31" s="13">
        <f t="shared" si="6"/>
        <v>12</v>
      </c>
      <c r="H31" s="13">
        <f t="shared" si="6"/>
        <v>4</v>
      </c>
      <c r="I31" s="13">
        <f t="shared" si="6"/>
        <v>0</v>
      </c>
      <c r="J31" s="13">
        <f t="shared" si="6"/>
        <v>12</v>
      </c>
      <c r="K31" s="13">
        <f t="shared" si="6"/>
        <v>20</v>
      </c>
      <c r="L31" s="13">
        <f t="shared" si="6"/>
        <v>20</v>
      </c>
      <c r="M31" s="13">
        <f t="shared" si="6"/>
        <v>8</v>
      </c>
      <c r="N31" s="13">
        <f t="shared" si="6"/>
        <v>0</v>
      </c>
      <c r="O31" s="13">
        <f t="shared" si="6"/>
        <v>12</v>
      </c>
      <c r="P31" s="13">
        <f t="shared" si="6"/>
        <v>24</v>
      </c>
      <c r="Q31" s="13">
        <f t="shared" si="6"/>
        <v>8</v>
      </c>
      <c r="R31" s="13">
        <f t="shared" si="6"/>
        <v>8</v>
      </c>
      <c r="S31" s="13">
        <f t="shared" si="6"/>
        <v>0</v>
      </c>
      <c r="T31" s="13">
        <f t="shared" si="6"/>
        <v>10</v>
      </c>
      <c r="U31" s="13">
        <f t="shared" si="6"/>
        <v>28</v>
      </c>
      <c r="V31" s="13">
        <f t="shared" si="6"/>
        <v>16</v>
      </c>
      <c r="W31" s="13">
        <f t="shared" si="6"/>
        <v>20</v>
      </c>
      <c r="X31" s="13">
        <f t="shared" si="6"/>
        <v>0</v>
      </c>
      <c r="Y31" s="13">
        <f t="shared" si="6"/>
        <v>14</v>
      </c>
      <c r="Z31" s="13">
        <f t="shared" si="6"/>
        <v>32</v>
      </c>
      <c r="AA31" s="13">
        <f t="shared" si="6"/>
        <v>4</v>
      </c>
      <c r="AB31" s="13">
        <f t="shared" si="6"/>
        <v>8</v>
      </c>
      <c r="AC31" s="13">
        <f t="shared" si="6"/>
        <v>0</v>
      </c>
      <c r="AD31" s="13">
        <f t="shared" si="6"/>
        <v>10</v>
      </c>
      <c r="AE31" s="13">
        <f t="shared" si="6"/>
        <v>24</v>
      </c>
      <c r="AF31" s="13">
        <f t="shared" si="6"/>
        <v>4</v>
      </c>
      <c r="AG31" s="13">
        <f t="shared" si="6"/>
        <v>8</v>
      </c>
      <c r="AH31" s="13">
        <f t="shared" si="6"/>
        <v>0</v>
      </c>
      <c r="AI31" s="13">
        <f t="shared" si="6"/>
        <v>9</v>
      </c>
      <c r="AJ31" s="13">
        <f t="shared" si="6"/>
        <v>20</v>
      </c>
      <c r="AK31" s="13">
        <f t="shared" si="6"/>
        <v>0</v>
      </c>
      <c r="AL31" s="13">
        <f t="shared" si="6"/>
        <v>0</v>
      </c>
      <c r="AM31" s="13">
        <f t="shared" si="6"/>
        <v>0</v>
      </c>
      <c r="AN31" s="13">
        <f t="shared" si="6"/>
        <v>6</v>
      </c>
      <c r="AO31" s="13">
        <f t="shared" si="6"/>
        <v>0</v>
      </c>
      <c r="AP31" s="13">
        <f t="shared" si="6"/>
        <v>0</v>
      </c>
      <c r="AQ31" s="13">
        <f t="shared" si="6"/>
        <v>0</v>
      </c>
      <c r="AR31" s="13">
        <f t="shared" si="6"/>
        <v>0</v>
      </c>
      <c r="AS31" s="13">
        <f t="shared" si="6"/>
        <v>0</v>
      </c>
      <c r="AT31" s="11"/>
      <c r="AU31" s="15"/>
      <c r="AV31" s="22"/>
    </row>
    <row r="32" spans="1:48" s="336" customFormat="1" ht="12.75" customHeight="1" thickBot="1">
      <c r="A32" s="322" t="s">
        <v>31</v>
      </c>
      <c r="B32" s="72" t="s">
        <v>228</v>
      </c>
      <c r="C32" s="149" t="s">
        <v>102</v>
      </c>
      <c r="D32" s="145">
        <f>SUM(F32:AS32)-E32</f>
        <v>12</v>
      </c>
      <c r="E32" s="145">
        <f>J32+O32+T32+Y32+AD32+AI32+AN32+AS32</f>
        <v>3</v>
      </c>
      <c r="F32" s="80">
        <v>12</v>
      </c>
      <c r="G32" s="35">
        <v>0</v>
      </c>
      <c r="H32" s="35">
        <v>0</v>
      </c>
      <c r="I32" s="35" t="s">
        <v>45</v>
      </c>
      <c r="J32" s="37">
        <v>3</v>
      </c>
      <c r="K32" s="34"/>
      <c r="L32" s="35"/>
      <c r="M32" s="35"/>
      <c r="N32" s="35"/>
      <c r="O32" s="36"/>
      <c r="P32" s="80"/>
      <c r="Q32" s="35"/>
      <c r="R32" s="35"/>
      <c r="S32" s="35"/>
      <c r="T32" s="37"/>
      <c r="U32" s="34"/>
      <c r="V32" s="35"/>
      <c r="W32" s="35"/>
      <c r="X32" s="35"/>
      <c r="Y32" s="36"/>
      <c r="Z32" s="80"/>
      <c r="AA32" s="35"/>
      <c r="AB32" s="35"/>
      <c r="AC32" s="35"/>
      <c r="AD32" s="37"/>
      <c r="AE32" s="34"/>
      <c r="AF32" s="35"/>
      <c r="AG32" s="35"/>
      <c r="AH32" s="35"/>
      <c r="AI32" s="36"/>
      <c r="AJ32" s="34"/>
      <c r="AK32" s="35"/>
      <c r="AL32" s="35"/>
      <c r="AM32" s="35"/>
      <c r="AN32" s="36"/>
      <c r="AO32" s="34"/>
      <c r="AP32" s="35"/>
      <c r="AQ32" s="35"/>
      <c r="AR32" s="35"/>
      <c r="AS32" s="36"/>
      <c r="AT32" s="41"/>
      <c r="AU32" s="38"/>
      <c r="AV32" s="83"/>
    </row>
    <row r="33" spans="1:48" s="95" customFormat="1" ht="12.75" customHeight="1" thickBot="1">
      <c r="A33" s="323" t="s">
        <v>32</v>
      </c>
      <c r="B33" s="72" t="s">
        <v>229</v>
      </c>
      <c r="C33" s="149" t="s">
        <v>101</v>
      </c>
      <c r="D33" s="145">
        <f aca="true" t="shared" si="7" ref="D33:D51">SUM(F33:AS33)-E33</f>
        <v>8</v>
      </c>
      <c r="E33" s="145">
        <f aca="true" t="shared" si="8" ref="E33:E51">J33+O33+T33+Y33+AD33+AI33+AN33+AS33</f>
        <v>3</v>
      </c>
      <c r="F33" s="118"/>
      <c r="G33" s="31"/>
      <c r="H33" s="31"/>
      <c r="I33" s="31"/>
      <c r="J33" s="33"/>
      <c r="K33" s="30">
        <v>0</v>
      </c>
      <c r="L33" s="31">
        <v>8</v>
      </c>
      <c r="M33" s="31">
        <v>0</v>
      </c>
      <c r="N33" s="31" t="s">
        <v>45</v>
      </c>
      <c r="O33" s="32">
        <v>3</v>
      </c>
      <c r="P33" s="120"/>
      <c r="Q33" s="121"/>
      <c r="R33" s="121"/>
      <c r="S33" s="121"/>
      <c r="T33" s="122"/>
      <c r="U33" s="123"/>
      <c r="V33" s="121"/>
      <c r="W33" s="121"/>
      <c r="X33" s="121"/>
      <c r="Y33" s="124"/>
      <c r="Z33" s="120"/>
      <c r="AA33" s="121"/>
      <c r="AB33" s="121"/>
      <c r="AC33" s="121"/>
      <c r="AD33" s="122"/>
      <c r="AE33" s="30"/>
      <c r="AF33" s="31"/>
      <c r="AG33" s="31"/>
      <c r="AH33" s="31"/>
      <c r="AI33" s="32"/>
      <c r="AJ33" s="30"/>
      <c r="AK33" s="31"/>
      <c r="AL33" s="31"/>
      <c r="AM33" s="31"/>
      <c r="AN33" s="32"/>
      <c r="AO33" s="30"/>
      <c r="AP33" s="31"/>
      <c r="AQ33" s="31"/>
      <c r="AR33" s="31"/>
      <c r="AS33" s="32"/>
      <c r="AT33" s="57">
        <v>34</v>
      </c>
      <c r="AU33" s="125"/>
      <c r="AV33" s="58"/>
    </row>
    <row r="34" spans="1:48" s="95" customFormat="1" ht="12.75" customHeight="1" thickBot="1">
      <c r="A34" s="323" t="s">
        <v>33</v>
      </c>
      <c r="B34" s="72" t="s">
        <v>230</v>
      </c>
      <c r="C34" s="149" t="s">
        <v>48</v>
      </c>
      <c r="D34" s="145">
        <f t="shared" si="7"/>
        <v>8</v>
      </c>
      <c r="E34" s="145">
        <f t="shared" si="8"/>
        <v>2</v>
      </c>
      <c r="F34" s="118"/>
      <c r="G34" s="31"/>
      <c r="H34" s="31"/>
      <c r="I34" s="31"/>
      <c r="J34" s="33"/>
      <c r="K34" s="30"/>
      <c r="L34" s="31"/>
      <c r="M34" s="31"/>
      <c r="N34" s="31"/>
      <c r="O34" s="32"/>
      <c r="P34" s="120">
        <v>0</v>
      </c>
      <c r="Q34" s="121">
        <v>0</v>
      </c>
      <c r="R34" s="121">
        <v>8</v>
      </c>
      <c r="S34" s="121" t="s">
        <v>41</v>
      </c>
      <c r="T34" s="122">
        <v>2</v>
      </c>
      <c r="U34" s="123"/>
      <c r="V34" s="121"/>
      <c r="W34" s="121"/>
      <c r="X34" s="121"/>
      <c r="Y34" s="124"/>
      <c r="Z34" s="120"/>
      <c r="AA34" s="121"/>
      <c r="AB34" s="121"/>
      <c r="AC34" s="121"/>
      <c r="AD34" s="122"/>
      <c r="AE34" s="30"/>
      <c r="AF34" s="31"/>
      <c r="AG34" s="31"/>
      <c r="AH34" s="31"/>
      <c r="AI34" s="32"/>
      <c r="AJ34" s="30"/>
      <c r="AK34" s="31"/>
      <c r="AL34" s="31"/>
      <c r="AM34" s="31"/>
      <c r="AN34" s="32"/>
      <c r="AO34" s="30"/>
      <c r="AP34" s="31"/>
      <c r="AQ34" s="31"/>
      <c r="AR34" s="31"/>
      <c r="AS34" s="32"/>
      <c r="AT34" s="57">
        <v>34</v>
      </c>
      <c r="AU34" s="125"/>
      <c r="AV34" s="58"/>
    </row>
    <row r="35" spans="1:48" s="95" customFormat="1" ht="12.75" customHeight="1" thickBot="1">
      <c r="A35" s="323" t="s">
        <v>34</v>
      </c>
      <c r="B35" s="72" t="s">
        <v>267</v>
      </c>
      <c r="C35" s="149" t="s">
        <v>100</v>
      </c>
      <c r="D35" s="145">
        <f t="shared" si="7"/>
        <v>16</v>
      </c>
      <c r="E35" s="145">
        <f t="shared" si="8"/>
        <v>4</v>
      </c>
      <c r="F35" s="80">
        <v>8</v>
      </c>
      <c r="G35" s="35">
        <v>8</v>
      </c>
      <c r="H35" s="35">
        <v>0</v>
      </c>
      <c r="I35" s="35" t="s">
        <v>45</v>
      </c>
      <c r="J35" s="37">
        <v>4</v>
      </c>
      <c r="K35" s="34"/>
      <c r="L35" s="35"/>
      <c r="M35" s="35"/>
      <c r="N35" s="35"/>
      <c r="O35" s="36"/>
      <c r="P35" s="126"/>
      <c r="Q35" s="127"/>
      <c r="R35" s="127"/>
      <c r="S35" s="127"/>
      <c r="T35" s="128"/>
      <c r="U35" s="129"/>
      <c r="V35" s="127"/>
      <c r="W35" s="127"/>
      <c r="X35" s="127"/>
      <c r="Y35" s="130"/>
      <c r="Z35" s="126"/>
      <c r="AA35" s="127"/>
      <c r="AB35" s="127"/>
      <c r="AC35" s="127"/>
      <c r="AD35" s="128"/>
      <c r="AE35" s="34"/>
      <c r="AF35" s="35"/>
      <c r="AG35" s="35"/>
      <c r="AH35" s="35"/>
      <c r="AI35" s="36"/>
      <c r="AJ35" s="34"/>
      <c r="AK35" s="35"/>
      <c r="AL35" s="35"/>
      <c r="AM35" s="35"/>
      <c r="AN35" s="36"/>
      <c r="AO35" s="34"/>
      <c r="AP35" s="35"/>
      <c r="AQ35" s="35"/>
      <c r="AR35" s="35"/>
      <c r="AS35" s="36"/>
      <c r="AT35" s="41"/>
      <c r="AU35" s="38"/>
      <c r="AV35" s="83"/>
    </row>
    <row r="36" spans="1:48" s="95" customFormat="1" ht="12.75" customHeight="1" thickBot="1">
      <c r="A36" s="323" t="s">
        <v>35</v>
      </c>
      <c r="B36" s="72" t="s">
        <v>268</v>
      </c>
      <c r="C36" s="149" t="s">
        <v>103</v>
      </c>
      <c r="D36" s="145">
        <f t="shared" si="7"/>
        <v>20</v>
      </c>
      <c r="E36" s="145">
        <f t="shared" si="8"/>
        <v>4</v>
      </c>
      <c r="F36" s="80"/>
      <c r="G36" s="35"/>
      <c r="H36" s="35"/>
      <c r="I36" s="35"/>
      <c r="J36" s="37"/>
      <c r="K36" s="34">
        <v>8</v>
      </c>
      <c r="L36" s="35">
        <v>12</v>
      </c>
      <c r="M36" s="35">
        <v>0</v>
      </c>
      <c r="N36" s="35" t="s">
        <v>41</v>
      </c>
      <c r="O36" s="36">
        <v>4</v>
      </c>
      <c r="P36" s="126"/>
      <c r="Q36" s="127"/>
      <c r="R36" s="127"/>
      <c r="S36" s="127"/>
      <c r="T36" s="128"/>
      <c r="U36" s="129"/>
      <c r="V36" s="127"/>
      <c r="W36" s="127"/>
      <c r="X36" s="127"/>
      <c r="Y36" s="130"/>
      <c r="Z36" s="126"/>
      <c r="AA36" s="127"/>
      <c r="AB36" s="127"/>
      <c r="AC36" s="127"/>
      <c r="AD36" s="128"/>
      <c r="AE36" s="34"/>
      <c r="AF36" s="35"/>
      <c r="AG36" s="35"/>
      <c r="AH36" s="35"/>
      <c r="AI36" s="36"/>
      <c r="AJ36" s="34"/>
      <c r="AK36" s="35"/>
      <c r="AL36" s="35"/>
      <c r="AM36" s="35"/>
      <c r="AN36" s="36"/>
      <c r="AO36" s="34"/>
      <c r="AP36" s="35"/>
      <c r="AQ36" s="35"/>
      <c r="AR36" s="35"/>
      <c r="AS36" s="36"/>
      <c r="AT36" s="41">
        <v>37</v>
      </c>
      <c r="AU36" s="38"/>
      <c r="AV36" s="83"/>
    </row>
    <row r="37" spans="1:48" s="95" customFormat="1" ht="12.75" customHeight="1" thickBot="1">
      <c r="A37" s="323" t="s">
        <v>36</v>
      </c>
      <c r="B37" s="72" t="s">
        <v>269</v>
      </c>
      <c r="C37" s="149" t="s">
        <v>104</v>
      </c>
      <c r="D37" s="145">
        <f t="shared" si="7"/>
        <v>12</v>
      </c>
      <c r="E37" s="145">
        <f t="shared" si="8"/>
        <v>4</v>
      </c>
      <c r="F37" s="80"/>
      <c r="G37" s="35"/>
      <c r="H37" s="35"/>
      <c r="I37" s="35"/>
      <c r="J37" s="37"/>
      <c r="K37" s="34"/>
      <c r="L37" s="35"/>
      <c r="M37" s="35"/>
      <c r="N37" s="35"/>
      <c r="O37" s="36"/>
      <c r="P37" s="126">
        <v>12</v>
      </c>
      <c r="Q37" s="127">
        <v>0</v>
      </c>
      <c r="R37" s="127">
        <v>0</v>
      </c>
      <c r="S37" s="127" t="s">
        <v>45</v>
      </c>
      <c r="T37" s="128">
        <v>4</v>
      </c>
      <c r="U37" s="129"/>
      <c r="V37" s="127"/>
      <c r="W37" s="127"/>
      <c r="X37" s="127"/>
      <c r="Y37" s="130"/>
      <c r="Z37" s="126"/>
      <c r="AA37" s="127"/>
      <c r="AB37" s="127"/>
      <c r="AC37" s="127"/>
      <c r="AD37" s="128"/>
      <c r="AE37" s="34"/>
      <c r="AF37" s="35"/>
      <c r="AG37" s="35"/>
      <c r="AH37" s="35"/>
      <c r="AI37" s="36"/>
      <c r="AJ37" s="34"/>
      <c r="AK37" s="35"/>
      <c r="AL37" s="35"/>
      <c r="AM37" s="35"/>
      <c r="AN37" s="36"/>
      <c r="AO37" s="34"/>
      <c r="AP37" s="35"/>
      <c r="AQ37" s="35"/>
      <c r="AR37" s="35"/>
      <c r="AS37" s="36"/>
      <c r="AT37" s="41">
        <v>38</v>
      </c>
      <c r="AU37" s="38"/>
      <c r="AV37" s="83"/>
    </row>
    <row r="38" spans="1:48" s="379" customFormat="1" ht="26.25" thickBot="1">
      <c r="A38" s="364" t="s">
        <v>37</v>
      </c>
      <c r="B38" s="363" t="s">
        <v>285</v>
      </c>
      <c r="C38" s="363" t="s">
        <v>105</v>
      </c>
      <c r="D38" s="365">
        <f t="shared" si="7"/>
        <v>12</v>
      </c>
      <c r="E38" s="365">
        <f t="shared" si="8"/>
        <v>2</v>
      </c>
      <c r="F38" s="366"/>
      <c r="G38" s="367"/>
      <c r="H38" s="367"/>
      <c r="I38" s="367"/>
      <c r="J38" s="368"/>
      <c r="K38" s="369"/>
      <c r="L38" s="367"/>
      <c r="M38" s="367"/>
      <c r="N38" s="367"/>
      <c r="O38" s="370"/>
      <c r="P38" s="371"/>
      <c r="Q38" s="372"/>
      <c r="R38" s="372"/>
      <c r="S38" s="372"/>
      <c r="T38" s="373"/>
      <c r="U38" s="374">
        <v>0</v>
      </c>
      <c r="V38" s="372">
        <v>12</v>
      </c>
      <c r="W38" s="372">
        <v>0</v>
      </c>
      <c r="X38" s="372" t="s">
        <v>41</v>
      </c>
      <c r="Y38" s="375">
        <v>2</v>
      </c>
      <c r="Z38" s="371"/>
      <c r="AA38" s="372"/>
      <c r="AB38" s="372"/>
      <c r="AC38" s="372"/>
      <c r="AD38" s="373"/>
      <c r="AE38" s="369"/>
      <c r="AF38" s="367"/>
      <c r="AG38" s="367"/>
      <c r="AH38" s="367"/>
      <c r="AI38" s="370"/>
      <c r="AJ38" s="369"/>
      <c r="AK38" s="367"/>
      <c r="AL38" s="367"/>
      <c r="AM38" s="367"/>
      <c r="AN38" s="370"/>
      <c r="AO38" s="369"/>
      <c r="AP38" s="367"/>
      <c r="AQ38" s="367"/>
      <c r="AR38" s="367"/>
      <c r="AS38" s="370"/>
      <c r="AT38" s="376">
        <v>35</v>
      </c>
      <c r="AU38" s="377"/>
      <c r="AV38" s="378"/>
    </row>
    <row r="39" spans="1:48" s="95" customFormat="1" ht="12.75" customHeight="1" thickBot="1">
      <c r="A39" s="323" t="s">
        <v>59</v>
      </c>
      <c r="B39" s="72" t="s">
        <v>106</v>
      </c>
      <c r="C39" s="149" t="s">
        <v>109</v>
      </c>
      <c r="D39" s="145">
        <f t="shared" si="7"/>
        <v>20</v>
      </c>
      <c r="E39" s="145">
        <f t="shared" si="8"/>
        <v>5</v>
      </c>
      <c r="F39" s="80">
        <v>12</v>
      </c>
      <c r="G39" s="35">
        <v>4</v>
      </c>
      <c r="H39" s="35">
        <v>4</v>
      </c>
      <c r="I39" s="35" t="s">
        <v>41</v>
      </c>
      <c r="J39" s="37">
        <v>5</v>
      </c>
      <c r="K39" s="34"/>
      <c r="L39" s="35"/>
      <c r="M39" s="35"/>
      <c r="N39" s="35"/>
      <c r="O39" s="36"/>
      <c r="P39" s="126"/>
      <c r="Q39" s="127"/>
      <c r="R39" s="127"/>
      <c r="S39" s="127"/>
      <c r="T39" s="128"/>
      <c r="U39" s="129"/>
      <c r="V39" s="127"/>
      <c r="W39" s="127"/>
      <c r="X39" s="127"/>
      <c r="Y39" s="130"/>
      <c r="Z39" s="126"/>
      <c r="AA39" s="127"/>
      <c r="AB39" s="127"/>
      <c r="AC39" s="127"/>
      <c r="AD39" s="128"/>
      <c r="AE39" s="34"/>
      <c r="AF39" s="35"/>
      <c r="AG39" s="35"/>
      <c r="AH39" s="35"/>
      <c r="AI39" s="36"/>
      <c r="AJ39" s="34"/>
      <c r="AK39" s="35"/>
      <c r="AL39" s="35"/>
      <c r="AM39" s="35"/>
      <c r="AN39" s="36"/>
      <c r="AO39" s="34"/>
      <c r="AP39" s="35"/>
      <c r="AQ39" s="35"/>
      <c r="AR39" s="35"/>
      <c r="AS39" s="36"/>
      <c r="AT39" s="41"/>
      <c r="AU39" s="38"/>
      <c r="AV39" s="83"/>
    </row>
    <row r="40" spans="1:48" s="95" customFormat="1" ht="12.75" customHeight="1" thickBot="1">
      <c r="A40" s="323" t="s">
        <v>60</v>
      </c>
      <c r="B40" s="72" t="s">
        <v>107</v>
      </c>
      <c r="C40" s="149" t="s">
        <v>110</v>
      </c>
      <c r="D40" s="145">
        <f t="shared" si="7"/>
        <v>20</v>
      </c>
      <c r="E40" s="145">
        <f t="shared" si="8"/>
        <v>5</v>
      </c>
      <c r="F40" s="80"/>
      <c r="G40" s="35"/>
      <c r="H40" s="35"/>
      <c r="I40" s="35"/>
      <c r="J40" s="37"/>
      <c r="K40" s="34">
        <v>12</v>
      </c>
      <c r="L40" s="35">
        <v>0</v>
      </c>
      <c r="M40" s="35">
        <v>8</v>
      </c>
      <c r="N40" s="35" t="s">
        <v>45</v>
      </c>
      <c r="O40" s="36">
        <v>5</v>
      </c>
      <c r="P40" s="126"/>
      <c r="Q40" s="127"/>
      <c r="R40" s="127"/>
      <c r="S40" s="127"/>
      <c r="T40" s="128"/>
      <c r="U40" s="129"/>
      <c r="V40" s="127"/>
      <c r="W40" s="127"/>
      <c r="X40" s="127"/>
      <c r="Y40" s="130"/>
      <c r="Z40" s="126"/>
      <c r="AA40" s="127"/>
      <c r="AB40" s="127"/>
      <c r="AC40" s="127"/>
      <c r="AD40" s="128"/>
      <c r="AE40" s="34"/>
      <c r="AF40" s="35"/>
      <c r="AG40" s="35"/>
      <c r="AH40" s="35"/>
      <c r="AI40" s="36"/>
      <c r="AJ40" s="34"/>
      <c r="AK40" s="35"/>
      <c r="AL40" s="35"/>
      <c r="AM40" s="35"/>
      <c r="AN40" s="36"/>
      <c r="AO40" s="34"/>
      <c r="AP40" s="35"/>
      <c r="AQ40" s="35"/>
      <c r="AR40" s="35"/>
      <c r="AS40" s="36"/>
      <c r="AT40" s="39">
        <v>41</v>
      </c>
      <c r="AU40" s="38"/>
      <c r="AV40" s="83"/>
    </row>
    <row r="41" spans="1:48" s="95" customFormat="1" ht="12.75" customHeight="1" thickBot="1">
      <c r="A41" s="323" t="s">
        <v>61</v>
      </c>
      <c r="B41" s="72" t="s">
        <v>108</v>
      </c>
      <c r="C41" s="149" t="s">
        <v>111</v>
      </c>
      <c r="D41" s="145">
        <f t="shared" si="7"/>
        <v>20</v>
      </c>
      <c r="E41" s="145">
        <f t="shared" si="8"/>
        <v>4</v>
      </c>
      <c r="F41" s="80"/>
      <c r="G41" s="35"/>
      <c r="H41" s="35"/>
      <c r="I41" s="35"/>
      <c r="J41" s="37"/>
      <c r="K41" s="34"/>
      <c r="L41" s="35"/>
      <c r="M41" s="35"/>
      <c r="N41" s="35"/>
      <c r="O41" s="36"/>
      <c r="P41" s="126">
        <v>12</v>
      </c>
      <c r="Q41" s="127">
        <v>8</v>
      </c>
      <c r="R41" s="127">
        <v>0</v>
      </c>
      <c r="S41" s="127" t="s">
        <v>45</v>
      </c>
      <c r="T41" s="128">
        <v>4</v>
      </c>
      <c r="U41" s="129"/>
      <c r="V41" s="127"/>
      <c r="W41" s="127"/>
      <c r="X41" s="127"/>
      <c r="Y41" s="130"/>
      <c r="Z41" s="126"/>
      <c r="AA41" s="127"/>
      <c r="AB41" s="127"/>
      <c r="AC41" s="127"/>
      <c r="AD41" s="128"/>
      <c r="AE41" s="34"/>
      <c r="AF41" s="35"/>
      <c r="AG41" s="35"/>
      <c r="AH41" s="35"/>
      <c r="AI41" s="36"/>
      <c r="AJ41" s="34"/>
      <c r="AK41" s="35"/>
      <c r="AL41" s="35"/>
      <c r="AM41" s="35"/>
      <c r="AN41" s="36"/>
      <c r="AO41" s="34"/>
      <c r="AP41" s="35"/>
      <c r="AQ41" s="35"/>
      <c r="AR41" s="35"/>
      <c r="AS41" s="36"/>
      <c r="AT41" s="39">
        <v>2</v>
      </c>
      <c r="AU41" s="38">
        <v>8</v>
      </c>
      <c r="AV41" s="83"/>
    </row>
    <row r="42" spans="1:48" s="95" customFormat="1" ht="12.75" customHeight="1" thickBot="1">
      <c r="A42" s="323" t="s">
        <v>62</v>
      </c>
      <c r="B42" s="72" t="s">
        <v>121</v>
      </c>
      <c r="C42" s="149" t="s">
        <v>112</v>
      </c>
      <c r="D42" s="145">
        <f t="shared" si="7"/>
        <v>16</v>
      </c>
      <c r="E42" s="145">
        <f t="shared" si="8"/>
        <v>4</v>
      </c>
      <c r="F42" s="80"/>
      <c r="G42" s="35"/>
      <c r="H42" s="35"/>
      <c r="I42" s="35"/>
      <c r="J42" s="37"/>
      <c r="K42" s="34"/>
      <c r="L42" s="35"/>
      <c r="M42" s="35"/>
      <c r="N42" s="35"/>
      <c r="O42" s="36"/>
      <c r="P42" s="126"/>
      <c r="Q42" s="127"/>
      <c r="R42" s="127"/>
      <c r="S42" s="127"/>
      <c r="T42" s="128"/>
      <c r="U42" s="129">
        <v>8</v>
      </c>
      <c r="V42" s="127">
        <v>0</v>
      </c>
      <c r="W42" s="127">
        <v>8</v>
      </c>
      <c r="X42" s="127" t="s">
        <v>41</v>
      </c>
      <c r="Y42" s="130">
        <v>4</v>
      </c>
      <c r="Z42" s="126"/>
      <c r="AA42" s="127"/>
      <c r="AB42" s="127"/>
      <c r="AC42" s="127"/>
      <c r="AD42" s="128"/>
      <c r="AE42" s="34"/>
      <c r="AF42" s="35"/>
      <c r="AG42" s="35"/>
      <c r="AH42" s="35"/>
      <c r="AI42" s="36"/>
      <c r="AJ42" s="34"/>
      <c r="AK42" s="35"/>
      <c r="AL42" s="35"/>
      <c r="AM42" s="35"/>
      <c r="AN42" s="36"/>
      <c r="AO42" s="34"/>
      <c r="AP42" s="35"/>
      <c r="AQ42" s="35"/>
      <c r="AR42" s="35"/>
      <c r="AS42" s="36"/>
      <c r="AT42" s="39"/>
      <c r="AU42" s="38">
        <v>43</v>
      </c>
      <c r="AV42" s="83"/>
    </row>
    <row r="43" spans="1:48" s="95" customFormat="1" ht="12.75" customHeight="1" thickBot="1">
      <c r="A43" s="323" t="s">
        <v>63</v>
      </c>
      <c r="B43" s="72" t="s">
        <v>166</v>
      </c>
      <c r="C43" s="149" t="s">
        <v>113</v>
      </c>
      <c r="D43" s="145">
        <f t="shared" si="7"/>
        <v>16</v>
      </c>
      <c r="E43" s="145">
        <f t="shared" si="8"/>
        <v>4</v>
      </c>
      <c r="F43" s="80"/>
      <c r="G43" s="35"/>
      <c r="H43" s="35"/>
      <c r="I43" s="35"/>
      <c r="J43" s="37"/>
      <c r="K43" s="34"/>
      <c r="L43" s="35"/>
      <c r="M43" s="35"/>
      <c r="N43" s="35"/>
      <c r="O43" s="36"/>
      <c r="P43" s="126"/>
      <c r="Q43" s="127"/>
      <c r="R43" s="127"/>
      <c r="S43" s="127"/>
      <c r="T43" s="128"/>
      <c r="U43" s="129"/>
      <c r="V43" s="127"/>
      <c r="W43" s="127"/>
      <c r="X43" s="127"/>
      <c r="Y43" s="130"/>
      <c r="Z43" s="126"/>
      <c r="AA43" s="127"/>
      <c r="AB43" s="127"/>
      <c r="AC43" s="127"/>
      <c r="AD43" s="128"/>
      <c r="AE43" s="34">
        <v>12</v>
      </c>
      <c r="AF43" s="35">
        <v>0</v>
      </c>
      <c r="AG43" s="35">
        <v>4</v>
      </c>
      <c r="AH43" s="35" t="s">
        <v>45</v>
      </c>
      <c r="AI43" s="36">
        <v>4</v>
      </c>
      <c r="AJ43" s="34"/>
      <c r="AK43" s="35"/>
      <c r="AL43" s="35"/>
      <c r="AM43" s="35"/>
      <c r="AN43" s="36"/>
      <c r="AO43" s="34"/>
      <c r="AP43" s="35"/>
      <c r="AQ43" s="35"/>
      <c r="AR43" s="35"/>
      <c r="AS43" s="36"/>
      <c r="AT43" s="39"/>
      <c r="AU43" s="38">
        <v>44</v>
      </c>
      <c r="AV43" s="83"/>
    </row>
    <row r="44" spans="1:48" s="95" customFormat="1" ht="12.75" customHeight="1" thickBot="1">
      <c r="A44" s="323" t="s">
        <v>58</v>
      </c>
      <c r="B44" s="72" t="s">
        <v>167</v>
      </c>
      <c r="C44" s="149" t="s">
        <v>114</v>
      </c>
      <c r="D44" s="145">
        <f t="shared" si="7"/>
        <v>20</v>
      </c>
      <c r="E44" s="145">
        <f t="shared" si="8"/>
        <v>5</v>
      </c>
      <c r="F44" s="80"/>
      <c r="G44" s="35"/>
      <c r="H44" s="35"/>
      <c r="I44" s="35"/>
      <c r="J44" s="37"/>
      <c r="K44" s="34"/>
      <c r="L44" s="35"/>
      <c r="M44" s="35"/>
      <c r="N44" s="35"/>
      <c r="O44" s="36"/>
      <c r="P44" s="126"/>
      <c r="Q44" s="127"/>
      <c r="R44" s="127"/>
      <c r="S44" s="127"/>
      <c r="T44" s="128"/>
      <c r="U44" s="129"/>
      <c r="V44" s="127"/>
      <c r="W44" s="127"/>
      <c r="X44" s="127"/>
      <c r="Y44" s="130"/>
      <c r="Z44" s="126">
        <v>12</v>
      </c>
      <c r="AA44" s="127">
        <v>4</v>
      </c>
      <c r="AB44" s="127">
        <v>4</v>
      </c>
      <c r="AC44" s="127" t="s">
        <v>45</v>
      </c>
      <c r="AD44" s="128">
        <v>5</v>
      </c>
      <c r="AE44" s="34"/>
      <c r="AF44" s="35"/>
      <c r="AG44" s="35"/>
      <c r="AH44" s="35"/>
      <c r="AI44" s="36"/>
      <c r="AJ44" s="34"/>
      <c r="AK44" s="35"/>
      <c r="AL44" s="35"/>
      <c r="AM44" s="35"/>
      <c r="AN44" s="36"/>
      <c r="AO44" s="34"/>
      <c r="AP44" s="35"/>
      <c r="AQ44" s="35"/>
      <c r="AR44" s="35"/>
      <c r="AS44" s="36"/>
      <c r="AT44" s="39"/>
      <c r="AU44" s="38">
        <v>2</v>
      </c>
      <c r="AV44" s="83"/>
    </row>
    <row r="45" spans="1:48" s="95" customFormat="1" ht="12.75" customHeight="1" thickBot="1">
      <c r="A45" s="323" t="s">
        <v>178</v>
      </c>
      <c r="B45" s="72" t="s">
        <v>168</v>
      </c>
      <c r="C45" s="149" t="s">
        <v>115</v>
      </c>
      <c r="D45" s="145">
        <f t="shared" si="7"/>
        <v>20</v>
      </c>
      <c r="E45" s="145">
        <f t="shared" si="8"/>
        <v>5</v>
      </c>
      <c r="F45" s="80"/>
      <c r="G45" s="35"/>
      <c r="H45" s="35"/>
      <c r="I45" s="35"/>
      <c r="J45" s="37"/>
      <c r="K45" s="34"/>
      <c r="L45" s="35"/>
      <c r="M45" s="35"/>
      <c r="N45" s="35"/>
      <c r="O45" s="36"/>
      <c r="P45" s="126"/>
      <c r="Q45" s="127"/>
      <c r="R45" s="127"/>
      <c r="S45" s="127"/>
      <c r="T45" s="128"/>
      <c r="U45" s="129"/>
      <c r="V45" s="127"/>
      <c r="W45" s="127"/>
      <c r="X45" s="127"/>
      <c r="Y45" s="130"/>
      <c r="Z45" s="126"/>
      <c r="AA45" s="127"/>
      <c r="AB45" s="127"/>
      <c r="AC45" s="127"/>
      <c r="AD45" s="128"/>
      <c r="AE45" s="34">
        <v>12</v>
      </c>
      <c r="AF45" s="35">
        <v>4</v>
      </c>
      <c r="AG45" s="35">
        <v>4</v>
      </c>
      <c r="AH45" s="35" t="s">
        <v>45</v>
      </c>
      <c r="AI45" s="36">
        <v>5</v>
      </c>
      <c r="AJ45" s="34"/>
      <c r="AK45" s="35"/>
      <c r="AL45" s="35"/>
      <c r="AM45" s="35"/>
      <c r="AN45" s="36"/>
      <c r="AO45" s="34"/>
      <c r="AP45" s="35"/>
      <c r="AQ45" s="35"/>
      <c r="AR45" s="35"/>
      <c r="AS45" s="36"/>
      <c r="AT45" s="39"/>
      <c r="AU45" s="38">
        <v>12</v>
      </c>
      <c r="AV45" s="83"/>
    </row>
    <row r="46" spans="1:48" s="95" customFormat="1" ht="12.75" customHeight="1" thickBot="1">
      <c r="A46" s="323" t="s">
        <v>179</v>
      </c>
      <c r="B46" s="72" t="s">
        <v>169</v>
      </c>
      <c r="C46" s="149" t="s">
        <v>116</v>
      </c>
      <c r="D46" s="145">
        <f t="shared" si="7"/>
        <v>12</v>
      </c>
      <c r="E46" s="145">
        <f t="shared" si="8"/>
        <v>3</v>
      </c>
      <c r="F46" s="80"/>
      <c r="G46" s="35"/>
      <c r="H46" s="35"/>
      <c r="I46" s="35"/>
      <c r="J46" s="37"/>
      <c r="K46" s="34"/>
      <c r="L46" s="35"/>
      <c r="M46" s="35"/>
      <c r="N46" s="35"/>
      <c r="O46" s="36"/>
      <c r="P46" s="126"/>
      <c r="Q46" s="127"/>
      <c r="R46" s="127"/>
      <c r="S46" s="127"/>
      <c r="T46" s="128"/>
      <c r="U46" s="129"/>
      <c r="V46" s="127"/>
      <c r="W46" s="127"/>
      <c r="X46" s="127"/>
      <c r="Y46" s="130"/>
      <c r="Z46" s="126"/>
      <c r="AA46" s="127"/>
      <c r="AB46" s="127"/>
      <c r="AC46" s="127"/>
      <c r="AD46" s="128"/>
      <c r="AE46" s="34"/>
      <c r="AF46" s="35"/>
      <c r="AG46" s="35"/>
      <c r="AH46" s="35"/>
      <c r="AI46" s="36"/>
      <c r="AJ46" s="34">
        <v>12</v>
      </c>
      <c r="AK46" s="35">
        <v>0</v>
      </c>
      <c r="AL46" s="35">
        <v>0</v>
      </c>
      <c r="AM46" s="35" t="s">
        <v>41</v>
      </c>
      <c r="AN46" s="36">
        <v>3</v>
      </c>
      <c r="AO46" s="34"/>
      <c r="AP46" s="35"/>
      <c r="AQ46" s="35"/>
      <c r="AR46" s="35"/>
      <c r="AS46" s="36"/>
      <c r="AT46" s="39"/>
      <c r="AU46" s="38">
        <v>47</v>
      </c>
      <c r="AV46" s="83"/>
    </row>
    <row r="47" spans="1:48" s="95" customFormat="1" ht="12.75" customHeight="1" thickBot="1">
      <c r="A47" s="323" t="s">
        <v>180</v>
      </c>
      <c r="B47" s="72" t="s">
        <v>170</v>
      </c>
      <c r="C47" s="149" t="s">
        <v>117</v>
      </c>
      <c r="D47" s="145">
        <f t="shared" si="7"/>
        <v>12</v>
      </c>
      <c r="E47" s="145">
        <f t="shared" si="8"/>
        <v>3</v>
      </c>
      <c r="F47" s="80"/>
      <c r="G47" s="35"/>
      <c r="H47" s="35"/>
      <c r="I47" s="35"/>
      <c r="J47" s="37"/>
      <c r="K47" s="34"/>
      <c r="L47" s="35"/>
      <c r="M47" s="35"/>
      <c r="N47" s="35"/>
      <c r="O47" s="36"/>
      <c r="P47" s="126"/>
      <c r="Q47" s="127"/>
      <c r="R47" s="127"/>
      <c r="S47" s="127"/>
      <c r="T47" s="128"/>
      <c r="U47" s="129">
        <v>8</v>
      </c>
      <c r="V47" s="127">
        <v>0</v>
      </c>
      <c r="W47" s="127">
        <v>4</v>
      </c>
      <c r="X47" s="127" t="s">
        <v>41</v>
      </c>
      <c r="Y47" s="130">
        <v>3</v>
      </c>
      <c r="Z47" s="126"/>
      <c r="AA47" s="127"/>
      <c r="AB47" s="127"/>
      <c r="AC47" s="127"/>
      <c r="AD47" s="128"/>
      <c r="AE47" s="34"/>
      <c r="AF47" s="35"/>
      <c r="AG47" s="35"/>
      <c r="AH47" s="35"/>
      <c r="AI47" s="36"/>
      <c r="AJ47" s="34"/>
      <c r="AK47" s="35"/>
      <c r="AL47" s="35"/>
      <c r="AM47" s="35"/>
      <c r="AN47" s="36"/>
      <c r="AO47" s="34"/>
      <c r="AP47" s="35"/>
      <c r="AQ47" s="35"/>
      <c r="AR47" s="35"/>
      <c r="AS47" s="36"/>
      <c r="AT47" s="39"/>
      <c r="AU47" s="38">
        <v>41</v>
      </c>
      <c r="AV47" s="83"/>
    </row>
    <row r="48" spans="1:48" s="95" customFormat="1" ht="12.75" customHeight="1" thickBot="1">
      <c r="A48" s="323" t="s">
        <v>181</v>
      </c>
      <c r="B48" s="72" t="s">
        <v>171</v>
      </c>
      <c r="C48" s="149" t="s">
        <v>118</v>
      </c>
      <c r="D48" s="145">
        <f t="shared" si="7"/>
        <v>12</v>
      </c>
      <c r="E48" s="145">
        <f t="shared" si="8"/>
        <v>3</v>
      </c>
      <c r="F48" s="80"/>
      <c r="G48" s="35"/>
      <c r="H48" s="35"/>
      <c r="I48" s="35"/>
      <c r="J48" s="37"/>
      <c r="K48" s="34"/>
      <c r="L48" s="35"/>
      <c r="M48" s="35"/>
      <c r="N48" s="35"/>
      <c r="O48" s="36"/>
      <c r="P48" s="126"/>
      <c r="Q48" s="127"/>
      <c r="R48" s="127"/>
      <c r="S48" s="127"/>
      <c r="T48" s="128"/>
      <c r="U48" s="129"/>
      <c r="V48" s="127"/>
      <c r="W48" s="127"/>
      <c r="X48" s="127"/>
      <c r="Y48" s="130"/>
      <c r="Z48" s="126">
        <v>8</v>
      </c>
      <c r="AA48" s="127">
        <v>0</v>
      </c>
      <c r="AB48" s="127">
        <v>4</v>
      </c>
      <c r="AC48" s="127" t="s">
        <v>41</v>
      </c>
      <c r="AD48" s="128">
        <v>3</v>
      </c>
      <c r="AE48" s="34"/>
      <c r="AF48" s="35"/>
      <c r="AG48" s="35"/>
      <c r="AH48" s="35"/>
      <c r="AI48" s="36"/>
      <c r="AJ48" s="34"/>
      <c r="AK48" s="35"/>
      <c r="AL48" s="35"/>
      <c r="AM48" s="35"/>
      <c r="AN48" s="36"/>
      <c r="AO48" s="34"/>
      <c r="AP48" s="35"/>
      <c r="AQ48" s="35"/>
      <c r="AR48" s="35"/>
      <c r="AS48" s="36"/>
      <c r="AT48" s="39"/>
      <c r="AU48" s="38">
        <v>49</v>
      </c>
      <c r="AV48" s="83"/>
    </row>
    <row r="49" spans="1:48" s="95" customFormat="1" ht="12.75" customHeight="1" thickBot="1">
      <c r="A49" s="323" t="s">
        <v>182</v>
      </c>
      <c r="B49" s="72" t="s">
        <v>172</v>
      </c>
      <c r="C49" s="149" t="s">
        <v>119</v>
      </c>
      <c r="D49" s="145">
        <f t="shared" si="7"/>
        <v>24</v>
      </c>
      <c r="E49" s="145">
        <f t="shared" si="8"/>
        <v>5</v>
      </c>
      <c r="F49" s="80"/>
      <c r="G49" s="35"/>
      <c r="H49" s="35"/>
      <c r="I49" s="35"/>
      <c r="J49" s="37"/>
      <c r="K49" s="34"/>
      <c r="L49" s="35"/>
      <c r="M49" s="35"/>
      <c r="N49" s="35"/>
      <c r="O49" s="36"/>
      <c r="P49" s="126"/>
      <c r="Q49" s="127"/>
      <c r="R49" s="127"/>
      <c r="S49" s="127"/>
      <c r="T49" s="128"/>
      <c r="U49" s="129">
        <v>12</v>
      </c>
      <c r="V49" s="127">
        <v>4</v>
      </c>
      <c r="W49" s="127">
        <v>8</v>
      </c>
      <c r="X49" s="127" t="s">
        <v>45</v>
      </c>
      <c r="Y49" s="130">
        <v>5</v>
      </c>
      <c r="Z49" s="126"/>
      <c r="AA49" s="127"/>
      <c r="AB49" s="127"/>
      <c r="AC49" s="127"/>
      <c r="AD49" s="128"/>
      <c r="AE49" s="34"/>
      <c r="AF49" s="35"/>
      <c r="AG49" s="35"/>
      <c r="AH49" s="35"/>
      <c r="AI49" s="36"/>
      <c r="AJ49" s="34"/>
      <c r="AK49" s="35"/>
      <c r="AL49" s="35"/>
      <c r="AM49" s="35"/>
      <c r="AN49" s="36"/>
      <c r="AO49" s="34"/>
      <c r="AP49" s="35"/>
      <c r="AQ49" s="35"/>
      <c r="AR49" s="35"/>
      <c r="AS49" s="36"/>
      <c r="AT49" s="39"/>
      <c r="AU49" s="38">
        <v>49</v>
      </c>
      <c r="AV49" s="83"/>
    </row>
    <row r="50" spans="1:48" s="95" customFormat="1" ht="12.75" customHeight="1" thickBot="1">
      <c r="A50" s="323" t="s">
        <v>183</v>
      </c>
      <c r="B50" s="72" t="s">
        <v>173</v>
      </c>
      <c r="C50" s="149" t="s">
        <v>49</v>
      </c>
      <c r="D50" s="145">
        <f t="shared" si="7"/>
        <v>12</v>
      </c>
      <c r="E50" s="145">
        <f t="shared" si="8"/>
        <v>2</v>
      </c>
      <c r="F50" s="80"/>
      <c r="G50" s="35"/>
      <c r="H50" s="35"/>
      <c r="I50" s="35"/>
      <c r="J50" s="37"/>
      <c r="K50" s="34"/>
      <c r="L50" s="35"/>
      <c r="M50" s="35"/>
      <c r="N50" s="35"/>
      <c r="O50" s="36"/>
      <c r="P50" s="126"/>
      <c r="Q50" s="127"/>
      <c r="R50" s="127"/>
      <c r="S50" s="127"/>
      <c r="T50" s="128"/>
      <c r="U50" s="129"/>
      <c r="V50" s="127"/>
      <c r="W50" s="127"/>
      <c r="X50" s="127"/>
      <c r="Y50" s="130"/>
      <c r="Z50" s="126">
        <v>12</v>
      </c>
      <c r="AA50" s="127">
        <v>0</v>
      </c>
      <c r="AB50" s="127">
        <v>0</v>
      </c>
      <c r="AC50" s="127" t="s">
        <v>41</v>
      </c>
      <c r="AD50" s="128">
        <v>2</v>
      </c>
      <c r="AE50" s="34"/>
      <c r="AF50" s="35"/>
      <c r="AG50" s="35"/>
      <c r="AH50" s="35"/>
      <c r="AI50" s="36"/>
      <c r="AJ50" s="34"/>
      <c r="AK50" s="35"/>
      <c r="AL50" s="35"/>
      <c r="AM50" s="35"/>
      <c r="AN50" s="36"/>
      <c r="AO50" s="34"/>
      <c r="AP50" s="35"/>
      <c r="AQ50" s="35"/>
      <c r="AR50" s="35"/>
      <c r="AS50" s="36"/>
      <c r="AT50" s="39"/>
      <c r="AU50" s="38">
        <v>22</v>
      </c>
      <c r="AV50" s="83"/>
    </row>
    <row r="51" spans="1:48" s="95" customFormat="1" ht="12.75" customHeight="1" thickBot="1">
      <c r="A51" s="325" t="s">
        <v>184</v>
      </c>
      <c r="B51" s="72" t="s">
        <v>174</v>
      </c>
      <c r="C51" s="149" t="s">
        <v>120</v>
      </c>
      <c r="D51" s="145">
        <f t="shared" si="7"/>
        <v>8</v>
      </c>
      <c r="E51" s="145">
        <f t="shared" si="8"/>
        <v>3</v>
      </c>
      <c r="F51" s="80"/>
      <c r="G51" s="35"/>
      <c r="H51" s="35"/>
      <c r="I51" s="35"/>
      <c r="J51" s="37"/>
      <c r="K51" s="34"/>
      <c r="L51" s="35"/>
      <c r="M51" s="35"/>
      <c r="N51" s="35"/>
      <c r="O51" s="36"/>
      <c r="P51" s="126"/>
      <c r="Q51" s="127"/>
      <c r="R51" s="127"/>
      <c r="S51" s="127"/>
      <c r="T51" s="128"/>
      <c r="U51" s="129"/>
      <c r="V51" s="127"/>
      <c r="W51" s="127"/>
      <c r="X51" s="127"/>
      <c r="Y51" s="130"/>
      <c r="Z51" s="126"/>
      <c r="AA51" s="127"/>
      <c r="AB51" s="127"/>
      <c r="AC51" s="127"/>
      <c r="AD51" s="128"/>
      <c r="AE51" s="34"/>
      <c r="AF51" s="35"/>
      <c r="AG51" s="35"/>
      <c r="AH51" s="35"/>
      <c r="AI51" s="36"/>
      <c r="AJ51" s="34">
        <v>8</v>
      </c>
      <c r="AK51" s="35">
        <v>0</v>
      </c>
      <c r="AL51" s="35">
        <v>0</v>
      </c>
      <c r="AM51" s="35" t="s">
        <v>41</v>
      </c>
      <c r="AN51" s="36">
        <v>3</v>
      </c>
      <c r="AO51" s="34"/>
      <c r="AP51" s="35"/>
      <c r="AQ51" s="35"/>
      <c r="AR51" s="35"/>
      <c r="AS51" s="36"/>
      <c r="AT51" s="39"/>
      <c r="AU51" s="38">
        <v>9</v>
      </c>
      <c r="AV51" s="83"/>
    </row>
    <row r="52" spans="1:48" s="95" customFormat="1" ht="12.75" customHeight="1" hidden="1" thickBot="1">
      <c r="A52" s="187"/>
      <c r="B52" s="72"/>
      <c r="C52" s="172"/>
      <c r="D52" s="144"/>
      <c r="E52" s="145"/>
      <c r="F52" s="80"/>
      <c r="G52" s="35"/>
      <c r="H52" s="35"/>
      <c r="I52" s="35"/>
      <c r="J52" s="37"/>
      <c r="K52" s="34"/>
      <c r="L52" s="35"/>
      <c r="M52" s="35"/>
      <c r="N52" s="35"/>
      <c r="O52" s="36"/>
      <c r="P52" s="126"/>
      <c r="Q52" s="127"/>
      <c r="R52" s="127"/>
      <c r="S52" s="127"/>
      <c r="T52" s="128"/>
      <c r="U52" s="129"/>
      <c r="V52" s="127"/>
      <c r="W52" s="127"/>
      <c r="X52" s="127"/>
      <c r="Y52" s="130"/>
      <c r="Z52" s="126"/>
      <c r="AA52" s="127"/>
      <c r="AB52" s="127"/>
      <c r="AC52" s="127"/>
      <c r="AD52" s="128"/>
      <c r="AE52" s="34"/>
      <c r="AF52" s="35"/>
      <c r="AG52" s="35"/>
      <c r="AH52" s="35"/>
      <c r="AI52" s="36"/>
      <c r="AJ52" s="34"/>
      <c r="AK52" s="35"/>
      <c r="AL52" s="35"/>
      <c r="AM52" s="35"/>
      <c r="AN52" s="36"/>
      <c r="AO52" s="34"/>
      <c r="AP52" s="35"/>
      <c r="AQ52" s="35"/>
      <c r="AR52" s="35"/>
      <c r="AS52" s="36"/>
      <c r="AT52" s="39"/>
      <c r="AU52" s="38"/>
      <c r="AV52" s="83"/>
    </row>
    <row r="53" spans="1:48" s="95" customFormat="1" ht="12.75" customHeight="1" hidden="1" thickBot="1">
      <c r="A53" s="188"/>
      <c r="B53" s="72"/>
      <c r="C53" s="149"/>
      <c r="D53" s="186"/>
      <c r="E53" s="145"/>
      <c r="F53" s="80"/>
      <c r="G53" s="35"/>
      <c r="H53" s="35"/>
      <c r="I53" s="35"/>
      <c r="J53" s="37"/>
      <c r="K53" s="34"/>
      <c r="L53" s="35"/>
      <c r="M53" s="35"/>
      <c r="N53" s="35"/>
      <c r="O53" s="36"/>
      <c r="P53" s="126"/>
      <c r="Q53" s="127"/>
      <c r="R53" s="127"/>
      <c r="S53" s="127"/>
      <c r="T53" s="128"/>
      <c r="U53" s="129"/>
      <c r="V53" s="127"/>
      <c r="W53" s="127"/>
      <c r="X53" s="127"/>
      <c r="Y53" s="130"/>
      <c r="Z53" s="126"/>
      <c r="AA53" s="127"/>
      <c r="AB53" s="127"/>
      <c r="AC53" s="127"/>
      <c r="AD53" s="128"/>
      <c r="AE53" s="34"/>
      <c r="AF53" s="35"/>
      <c r="AG53" s="35"/>
      <c r="AH53" s="35"/>
      <c r="AI53" s="36"/>
      <c r="AJ53" s="34"/>
      <c r="AK53" s="35"/>
      <c r="AL53" s="35"/>
      <c r="AM53" s="35"/>
      <c r="AN53" s="36"/>
      <c r="AO53" s="34"/>
      <c r="AP53" s="35"/>
      <c r="AQ53" s="35"/>
      <c r="AR53" s="35"/>
      <c r="AS53" s="36"/>
      <c r="AT53" s="39"/>
      <c r="AU53" s="38"/>
      <c r="AV53" s="83"/>
    </row>
    <row r="54" spans="1:48" s="95" customFormat="1" ht="12.75" customHeight="1" hidden="1" thickBot="1">
      <c r="A54" s="419" t="s">
        <v>122</v>
      </c>
      <c r="B54" s="420"/>
      <c r="C54" s="421"/>
      <c r="D54" s="227">
        <f>SUM(D55:D60)</f>
        <v>0</v>
      </c>
      <c r="E54" s="228">
        <f>SUM(E55:E60)</f>
        <v>0</v>
      </c>
      <c r="F54" s="228">
        <f aca="true" t="shared" si="9" ref="F54:AS54">SUM(F55:F60)</f>
        <v>0</v>
      </c>
      <c r="G54" s="228">
        <f t="shared" si="9"/>
        <v>0</v>
      </c>
      <c r="H54" s="228">
        <f t="shared" si="9"/>
        <v>0</v>
      </c>
      <c r="I54" s="228">
        <f t="shared" si="9"/>
        <v>0</v>
      </c>
      <c r="J54" s="228">
        <f t="shared" si="9"/>
        <v>0</v>
      </c>
      <c r="K54" s="228">
        <f t="shared" si="9"/>
        <v>0</v>
      </c>
      <c r="L54" s="228">
        <f t="shared" si="9"/>
        <v>0</v>
      </c>
      <c r="M54" s="228">
        <f t="shared" si="9"/>
        <v>0</v>
      </c>
      <c r="N54" s="228">
        <f t="shared" si="9"/>
        <v>0</v>
      </c>
      <c r="O54" s="228">
        <f t="shared" si="9"/>
        <v>0</v>
      </c>
      <c r="P54" s="228">
        <f t="shared" si="9"/>
        <v>0</v>
      </c>
      <c r="Q54" s="228">
        <f t="shared" si="9"/>
        <v>0</v>
      </c>
      <c r="R54" s="228">
        <f t="shared" si="9"/>
        <v>0</v>
      </c>
      <c r="S54" s="228">
        <f t="shared" si="9"/>
        <v>0</v>
      </c>
      <c r="T54" s="228">
        <f t="shared" si="9"/>
        <v>0</v>
      </c>
      <c r="U54" s="228">
        <f t="shared" si="9"/>
        <v>0</v>
      </c>
      <c r="V54" s="228">
        <f t="shared" si="9"/>
        <v>0</v>
      </c>
      <c r="W54" s="228">
        <f t="shared" si="9"/>
        <v>0</v>
      </c>
      <c r="X54" s="228">
        <f t="shared" si="9"/>
        <v>0</v>
      </c>
      <c r="Y54" s="228">
        <f t="shared" si="9"/>
        <v>0</v>
      </c>
      <c r="Z54" s="228">
        <f t="shared" si="9"/>
        <v>0</v>
      </c>
      <c r="AA54" s="228">
        <f t="shared" si="9"/>
        <v>0</v>
      </c>
      <c r="AB54" s="228">
        <f t="shared" si="9"/>
        <v>0</v>
      </c>
      <c r="AC54" s="228">
        <f t="shared" si="9"/>
        <v>0</v>
      </c>
      <c r="AD54" s="228">
        <f t="shared" si="9"/>
        <v>0</v>
      </c>
      <c r="AE54" s="228">
        <f t="shared" si="9"/>
        <v>0</v>
      </c>
      <c r="AF54" s="228">
        <f t="shared" si="9"/>
        <v>0</v>
      </c>
      <c r="AG54" s="228">
        <f t="shared" si="9"/>
        <v>0</v>
      </c>
      <c r="AH54" s="228">
        <f t="shared" si="9"/>
        <v>0</v>
      </c>
      <c r="AI54" s="228">
        <f t="shared" si="9"/>
        <v>0</v>
      </c>
      <c r="AJ54" s="228">
        <f t="shared" si="9"/>
        <v>0</v>
      </c>
      <c r="AK54" s="228">
        <f t="shared" si="9"/>
        <v>0</v>
      </c>
      <c r="AL54" s="228">
        <f t="shared" si="9"/>
        <v>0</v>
      </c>
      <c r="AM54" s="228">
        <f t="shared" si="9"/>
        <v>0</v>
      </c>
      <c r="AN54" s="228">
        <f t="shared" si="9"/>
        <v>0</v>
      </c>
      <c r="AO54" s="228">
        <f t="shared" si="9"/>
        <v>0</v>
      </c>
      <c r="AP54" s="228">
        <f t="shared" si="9"/>
        <v>0</v>
      </c>
      <c r="AQ54" s="228">
        <f t="shared" si="9"/>
        <v>0</v>
      </c>
      <c r="AR54" s="228">
        <f t="shared" si="9"/>
        <v>0</v>
      </c>
      <c r="AS54" s="229">
        <f t="shared" si="9"/>
        <v>0</v>
      </c>
      <c r="AT54" s="224"/>
      <c r="AU54" s="225"/>
      <c r="AV54" s="226"/>
    </row>
    <row r="55" spans="1:48" s="95" customFormat="1" ht="12.75" customHeight="1" hidden="1" thickBot="1">
      <c r="A55" s="150" t="s">
        <v>185</v>
      </c>
      <c r="B55" s="141"/>
      <c r="C55" s="149" t="s">
        <v>123</v>
      </c>
      <c r="D55" s="145">
        <f aca="true" t="shared" si="10" ref="D55:D65">SUM(F55:AS55)-E55</f>
        <v>0</v>
      </c>
      <c r="E55" s="145">
        <f aca="true" t="shared" si="11" ref="E55:E61">J55+O55+T55+Y55+AD55+AI55+AN55+AS55</f>
        <v>0</v>
      </c>
      <c r="F55" s="80"/>
      <c r="G55" s="35"/>
      <c r="H55" s="35"/>
      <c r="I55" s="35"/>
      <c r="J55" s="37"/>
      <c r="K55" s="34"/>
      <c r="L55" s="35"/>
      <c r="M55" s="35"/>
      <c r="N55" s="35"/>
      <c r="O55" s="36"/>
      <c r="P55" s="126"/>
      <c r="Q55" s="127"/>
      <c r="R55" s="127"/>
      <c r="S55" s="127"/>
      <c r="T55" s="128"/>
      <c r="U55" s="129"/>
      <c r="V55" s="127"/>
      <c r="W55" s="127"/>
      <c r="X55" s="127"/>
      <c r="Y55" s="130"/>
      <c r="Z55" s="126"/>
      <c r="AA55" s="127"/>
      <c r="AB55" s="127"/>
      <c r="AC55" s="127"/>
      <c r="AD55" s="128"/>
      <c r="AE55" s="34"/>
      <c r="AF55" s="35"/>
      <c r="AG55" s="35"/>
      <c r="AH55" s="35"/>
      <c r="AI55" s="36"/>
      <c r="AJ55" s="34"/>
      <c r="AK55" s="35"/>
      <c r="AL55" s="35"/>
      <c r="AM55" s="35"/>
      <c r="AN55" s="36"/>
      <c r="AO55" s="34"/>
      <c r="AP55" s="35"/>
      <c r="AQ55" s="35"/>
      <c r="AR55" s="35"/>
      <c r="AS55" s="36"/>
      <c r="AT55" s="41"/>
      <c r="AU55" s="38"/>
      <c r="AV55" s="83"/>
    </row>
    <row r="56" spans="1:48" s="95" customFormat="1" ht="12.75" customHeight="1" hidden="1" thickBot="1">
      <c r="A56" s="16" t="s">
        <v>186</v>
      </c>
      <c r="B56" s="141"/>
      <c r="C56" s="149" t="s">
        <v>124</v>
      </c>
      <c r="D56" s="146">
        <f t="shared" si="10"/>
        <v>0</v>
      </c>
      <c r="E56" s="145">
        <f t="shared" si="11"/>
        <v>0</v>
      </c>
      <c r="F56" s="80"/>
      <c r="G56" s="35"/>
      <c r="H56" s="35"/>
      <c r="I56" s="35"/>
      <c r="J56" s="37"/>
      <c r="K56" s="34"/>
      <c r="L56" s="35"/>
      <c r="M56" s="35"/>
      <c r="N56" s="35"/>
      <c r="O56" s="36"/>
      <c r="P56" s="126"/>
      <c r="Q56" s="127"/>
      <c r="R56" s="127"/>
      <c r="S56" s="127"/>
      <c r="T56" s="128"/>
      <c r="U56" s="129"/>
      <c r="V56" s="127"/>
      <c r="W56" s="127"/>
      <c r="X56" s="127"/>
      <c r="Y56" s="130"/>
      <c r="Z56" s="126"/>
      <c r="AA56" s="127"/>
      <c r="AB56" s="127"/>
      <c r="AC56" s="127"/>
      <c r="AD56" s="128"/>
      <c r="AE56" s="34"/>
      <c r="AF56" s="35"/>
      <c r="AG56" s="35"/>
      <c r="AH56" s="35"/>
      <c r="AI56" s="36"/>
      <c r="AJ56" s="34"/>
      <c r="AK56" s="35"/>
      <c r="AL56" s="35"/>
      <c r="AM56" s="35"/>
      <c r="AN56" s="36"/>
      <c r="AO56" s="34"/>
      <c r="AP56" s="35"/>
      <c r="AQ56" s="35"/>
      <c r="AR56" s="35"/>
      <c r="AS56" s="36"/>
      <c r="AT56" s="41"/>
      <c r="AU56" s="38"/>
      <c r="AV56" s="83"/>
    </row>
    <row r="57" spans="1:48" s="95" customFormat="1" ht="12.75" customHeight="1" hidden="1" thickBot="1">
      <c r="A57" s="150" t="s">
        <v>187</v>
      </c>
      <c r="B57" s="141"/>
      <c r="C57" s="143" t="s">
        <v>125</v>
      </c>
      <c r="D57" s="145">
        <f t="shared" si="10"/>
        <v>0</v>
      </c>
      <c r="E57" s="145">
        <f t="shared" si="11"/>
        <v>0</v>
      </c>
      <c r="F57" s="80"/>
      <c r="G57" s="35"/>
      <c r="H57" s="35"/>
      <c r="I57" s="35"/>
      <c r="J57" s="37"/>
      <c r="K57" s="34"/>
      <c r="L57" s="35"/>
      <c r="M57" s="35"/>
      <c r="N57" s="35"/>
      <c r="O57" s="36"/>
      <c r="P57" s="126"/>
      <c r="Q57" s="127"/>
      <c r="R57" s="127"/>
      <c r="S57" s="127"/>
      <c r="T57" s="128"/>
      <c r="U57" s="129"/>
      <c r="V57" s="127"/>
      <c r="W57" s="127"/>
      <c r="X57" s="127"/>
      <c r="Y57" s="130"/>
      <c r="Z57" s="126"/>
      <c r="AA57" s="127"/>
      <c r="AB57" s="127"/>
      <c r="AC57" s="127"/>
      <c r="AD57" s="128"/>
      <c r="AE57" s="34"/>
      <c r="AF57" s="35"/>
      <c r="AG57" s="35"/>
      <c r="AH57" s="35"/>
      <c r="AI57" s="36"/>
      <c r="AJ57" s="34"/>
      <c r="AK57" s="35"/>
      <c r="AL57" s="35"/>
      <c r="AM57" s="35"/>
      <c r="AN57" s="36"/>
      <c r="AO57" s="34"/>
      <c r="AP57" s="35"/>
      <c r="AQ57" s="35"/>
      <c r="AR57" s="35"/>
      <c r="AS57" s="36"/>
      <c r="AT57" s="41"/>
      <c r="AU57" s="38"/>
      <c r="AV57" s="83"/>
    </row>
    <row r="58" spans="1:48" s="95" customFormat="1" ht="12.75" customHeight="1" hidden="1" thickBot="1">
      <c r="A58" s="16" t="s">
        <v>188</v>
      </c>
      <c r="B58" s="72" t="s">
        <v>126</v>
      </c>
      <c r="C58" s="151" t="s">
        <v>128</v>
      </c>
      <c r="D58" s="145">
        <f t="shared" si="10"/>
        <v>0</v>
      </c>
      <c r="E58" s="145">
        <f t="shared" si="11"/>
        <v>0</v>
      </c>
      <c r="F58" s="80"/>
      <c r="G58" s="35"/>
      <c r="H58" s="35"/>
      <c r="I58" s="35"/>
      <c r="J58" s="37"/>
      <c r="K58" s="34"/>
      <c r="L58" s="35"/>
      <c r="M58" s="35"/>
      <c r="N58" s="35"/>
      <c r="O58" s="36"/>
      <c r="P58" s="126"/>
      <c r="Q58" s="127"/>
      <c r="R58" s="127"/>
      <c r="S58" s="127"/>
      <c r="T58" s="128"/>
      <c r="U58" s="129"/>
      <c r="V58" s="127"/>
      <c r="W58" s="127"/>
      <c r="X58" s="127"/>
      <c r="Y58" s="130"/>
      <c r="Z58" s="126"/>
      <c r="AA58" s="127"/>
      <c r="AB58" s="127"/>
      <c r="AC58" s="127"/>
      <c r="AD58" s="128"/>
      <c r="AE58" s="34"/>
      <c r="AF58" s="35"/>
      <c r="AG58" s="35"/>
      <c r="AH58" s="35"/>
      <c r="AI58" s="36"/>
      <c r="AJ58" s="34"/>
      <c r="AK58" s="35"/>
      <c r="AL58" s="35"/>
      <c r="AM58" s="35"/>
      <c r="AN58" s="36"/>
      <c r="AO58" s="34"/>
      <c r="AP58" s="35"/>
      <c r="AQ58" s="35"/>
      <c r="AR58" s="35"/>
      <c r="AS58" s="36"/>
      <c r="AT58" s="41"/>
      <c r="AU58" s="38"/>
      <c r="AV58" s="83"/>
    </row>
    <row r="59" spans="1:48" s="95" customFormat="1" ht="12.75" customHeight="1" hidden="1" thickBot="1">
      <c r="A59" s="150" t="s">
        <v>189</v>
      </c>
      <c r="B59" s="142" t="s">
        <v>127</v>
      </c>
      <c r="C59" s="151" t="s">
        <v>129</v>
      </c>
      <c r="D59" s="145">
        <f t="shared" si="10"/>
        <v>0</v>
      </c>
      <c r="E59" s="145">
        <f t="shared" si="11"/>
        <v>0</v>
      </c>
      <c r="F59" s="80"/>
      <c r="G59" s="35"/>
      <c r="H59" s="35"/>
      <c r="I59" s="35"/>
      <c r="J59" s="37"/>
      <c r="K59" s="34"/>
      <c r="L59" s="35"/>
      <c r="M59" s="35"/>
      <c r="N59" s="35"/>
      <c r="O59" s="36"/>
      <c r="P59" s="126"/>
      <c r="Q59" s="127"/>
      <c r="R59" s="127"/>
      <c r="S59" s="127"/>
      <c r="T59" s="128"/>
      <c r="U59" s="129"/>
      <c r="V59" s="127"/>
      <c r="W59" s="127"/>
      <c r="X59" s="127"/>
      <c r="Y59" s="130"/>
      <c r="Z59" s="126"/>
      <c r="AA59" s="127"/>
      <c r="AB59" s="127"/>
      <c r="AC59" s="127"/>
      <c r="AD59" s="128"/>
      <c r="AE59" s="34"/>
      <c r="AF59" s="35"/>
      <c r="AG59" s="35"/>
      <c r="AH59" s="35"/>
      <c r="AI59" s="36"/>
      <c r="AJ59" s="34"/>
      <c r="AK59" s="35"/>
      <c r="AL59" s="35"/>
      <c r="AM59" s="35"/>
      <c r="AN59" s="36"/>
      <c r="AO59" s="34"/>
      <c r="AP59" s="35"/>
      <c r="AQ59" s="35"/>
      <c r="AR59" s="35"/>
      <c r="AS59" s="36"/>
      <c r="AT59" s="41"/>
      <c r="AU59" s="38"/>
      <c r="AV59" s="83"/>
    </row>
    <row r="60" spans="1:48" s="95" customFormat="1" ht="12.75" customHeight="1" hidden="1" thickBot="1">
      <c r="A60" s="16" t="s">
        <v>190</v>
      </c>
      <c r="B60" s="141"/>
      <c r="C60" s="147"/>
      <c r="D60" s="341">
        <f>SUM(F60:AS60)-E60</f>
        <v>0</v>
      </c>
      <c r="E60" s="342">
        <f t="shared" si="11"/>
        <v>0</v>
      </c>
      <c r="F60" s="80"/>
      <c r="G60" s="35"/>
      <c r="H60" s="35"/>
      <c r="I60" s="35"/>
      <c r="J60" s="37"/>
      <c r="K60" s="34"/>
      <c r="L60" s="35"/>
      <c r="M60" s="35"/>
      <c r="N60" s="35"/>
      <c r="O60" s="36"/>
      <c r="P60" s="126"/>
      <c r="Q60" s="127"/>
      <c r="R60" s="127"/>
      <c r="S60" s="127"/>
      <c r="T60" s="128"/>
      <c r="U60" s="153"/>
      <c r="V60" s="9"/>
      <c r="W60" s="9"/>
      <c r="X60" s="9"/>
      <c r="Y60" s="9"/>
      <c r="Z60" s="129"/>
      <c r="AA60" s="127"/>
      <c r="AB60" s="127"/>
      <c r="AC60" s="127"/>
      <c r="AD60" s="130"/>
      <c r="AE60" s="34"/>
      <c r="AF60" s="35"/>
      <c r="AG60" s="35"/>
      <c r="AH60" s="35"/>
      <c r="AI60" s="36"/>
      <c r="AJ60" s="34"/>
      <c r="AK60" s="35"/>
      <c r="AL60" s="35"/>
      <c r="AM60" s="35"/>
      <c r="AN60" s="36"/>
      <c r="AO60" s="34"/>
      <c r="AP60" s="35"/>
      <c r="AQ60" s="35"/>
      <c r="AR60" s="35"/>
      <c r="AS60" s="36"/>
      <c r="AT60" s="41"/>
      <c r="AU60" s="131"/>
      <c r="AV60" s="132"/>
    </row>
    <row r="61" spans="1:48" s="95" customFormat="1" ht="12.75" customHeight="1" thickBot="1">
      <c r="A61" s="415" t="s">
        <v>70</v>
      </c>
      <c r="B61" s="416"/>
      <c r="C61" s="416"/>
      <c r="D61" s="343">
        <f t="shared" si="10"/>
        <v>44</v>
      </c>
      <c r="E61" s="343">
        <f t="shared" si="11"/>
        <v>10</v>
      </c>
      <c r="F61" s="11">
        <f aca="true" t="shared" si="12" ref="F61:T61">F62+F63+F64+F65</f>
        <v>0</v>
      </c>
      <c r="G61" s="11">
        <f t="shared" si="12"/>
        <v>0</v>
      </c>
      <c r="H61" s="11">
        <f t="shared" si="12"/>
        <v>0</v>
      </c>
      <c r="I61" s="11"/>
      <c r="J61" s="11">
        <f t="shared" si="12"/>
        <v>0</v>
      </c>
      <c r="K61" s="11">
        <f t="shared" si="12"/>
        <v>0</v>
      </c>
      <c r="L61" s="11">
        <f t="shared" si="12"/>
        <v>0</v>
      </c>
      <c r="M61" s="11">
        <f t="shared" si="12"/>
        <v>0</v>
      </c>
      <c r="N61" s="11"/>
      <c r="O61" s="11">
        <f t="shared" si="12"/>
        <v>0</v>
      </c>
      <c r="P61" s="11">
        <f t="shared" si="12"/>
        <v>0</v>
      </c>
      <c r="Q61" s="11">
        <f t="shared" si="12"/>
        <v>0</v>
      </c>
      <c r="R61" s="11">
        <f t="shared" si="12"/>
        <v>0</v>
      </c>
      <c r="S61" s="11"/>
      <c r="T61" s="11">
        <f t="shared" si="12"/>
        <v>0</v>
      </c>
      <c r="U61" s="11">
        <f>U62+U63+U64+U65</f>
        <v>24</v>
      </c>
      <c r="V61" s="11">
        <f>V62+V63+V64+V65</f>
        <v>0</v>
      </c>
      <c r="W61" s="11">
        <f>W62+W63+W64+W65</f>
        <v>0</v>
      </c>
      <c r="X61" s="11"/>
      <c r="Y61" s="11">
        <f>Y62+Y63+Y64+Y65</f>
        <v>5</v>
      </c>
      <c r="Z61" s="11">
        <f>Z62+Z63+Z64+Z65</f>
        <v>8</v>
      </c>
      <c r="AA61" s="11">
        <f>AA62+AA63+AA64+AA65</f>
        <v>0</v>
      </c>
      <c r="AB61" s="11">
        <f>AB62+AB63+AB64+AB65</f>
        <v>0</v>
      </c>
      <c r="AC61" s="11"/>
      <c r="AD61" s="11">
        <f>AD62+AD63+AD64+AD65</f>
        <v>2</v>
      </c>
      <c r="AE61" s="11">
        <f>AE62+AE63+AE64+AE65</f>
        <v>12</v>
      </c>
      <c r="AF61" s="11">
        <f>AF62+AF63+AF64+AF65</f>
        <v>0</v>
      </c>
      <c r="AG61" s="11">
        <f>AG62+AG63+AG64+AG65</f>
        <v>0</v>
      </c>
      <c r="AH61" s="11"/>
      <c r="AI61" s="11">
        <f>AI62+AI63+AI64+AI65</f>
        <v>3</v>
      </c>
      <c r="AJ61" s="11">
        <f>AJ62+AJ63+AJ64+AJ65</f>
        <v>0</v>
      </c>
      <c r="AK61" s="11">
        <f>AK62+AK63+AK64+AK65</f>
        <v>0</v>
      </c>
      <c r="AL61" s="11">
        <f>AL62+AL63+AL64+AL65</f>
        <v>0</v>
      </c>
      <c r="AM61" s="11"/>
      <c r="AN61" s="11">
        <f>AN62+AN63+AN64+AN65</f>
        <v>0</v>
      </c>
      <c r="AO61" s="11">
        <f>AO62+AO63+AO64+AO65</f>
        <v>0</v>
      </c>
      <c r="AP61" s="11">
        <f>AP62+AP63+AP64+AP65</f>
        <v>0</v>
      </c>
      <c r="AQ61" s="11">
        <f>AQ62+AQ63+AQ64+AQ65</f>
        <v>0</v>
      </c>
      <c r="AR61" s="11"/>
      <c r="AS61" s="11">
        <f>AS62+AS63+AS64+AS65</f>
        <v>0</v>
      </c>
      <c r="AT61" s="11"/>
      <c r="AU61" s="15"/>
      <c r="AV61" s="22"/>
    </row>
    <row r="62" spans="1:48" s="95" customFormat="1" ht="12.75" customHeight="1" thickBot="1">
      <c r="A62" s="16" t="s">
        <v>191</v>
      </c>
      <c r="B62" s="141"/>
      <c r="C62" s="340" t="s">
        <v>64</v>
      </c>
      <c r="D62" s="145">
        <f t="shared" si="10"/>
        <v>12</v>
      </c>
      <c r="E62" s="145">
        <f>J62+O62+T62+Y62+AD62+AI62+AS62</f>
        <v>3</v>
      </c>
      <c r="F62" s="80"/>
      <c r="G62" s="35"/>
      <c r="H62" s="35"/>
      <c r="I62" s="35"/>
      <c r="J62" s="37"/>
      <c r="K62" s="34"/>
      <c r="L62" s="35"/>
      <c r="M62" s="35"/>
      <c r="N62" s="35"/>
      <c r="O62" s="36"/>
      <c r="P62" s="126"/>
      <c r="Q62" s="127"/>
      <c r="R62" s="127"/>
      <c r="S62" s="127"/>
      <c r="T62" s="133"/>
      <c r="U62" s="80">
        <v>12</v>
      </c>
      <c r="V62" s="35">
        <v>0</v>
      </c>
      <c r="W62" s="35">
        <v>0</v>
      </c>
      <c r="X62" s="35" t="s">
        <v>41</v>
      </c>
      <c r="Y62" s="37">
        <v>3</v>
      </c>
      <c r="Z62" s="34"/>
      <c r="AA62" s="35"/>
      <c r="AB62" s="35"/>
      <c r="AC62" s="35"/>
      <c r="AD62" s="36"/>
      <c r="AE62" s="80"/>
      <c r="AF62" s="35"/>
      <c r="AG62" s="35"/>
      <c r="AH62" s="35"/>
      <c r="AI62" s="36"/>
      <c r="AJ62" s="80"/>
      <c r="AK62" s="35"/>
      <c r="AL62" s="35"/>
      <c r="AM62" s="35"/>
      <c r="AN62" s="36"/>
      <c r="AO62" s="26"/>
      <c r="AP62" s="27"/>
      <c r="AQ62" s="27"/>
      <c r="AR62" s="27"/>
      <c r="AS62" s="28"/>
      <c r="AT62" s="60"/>
      <c r="AU62" s="134"/>
      <c r="AV62" s="134"/>
    </row>
    <row r="63" spans="1:48" s="95" customFormat="1" ht="12.75" customHeight="1" thickBot="1">
      <c r="A63" s="16" t="s">
        <v>192</v>
      </c>
      <c r="B63" s="141"/>
      <c r="C63" s="340" t="s">
        <v>65</v>
      </c>
      <c r="D63" s="145">
        <f t="shared" si="10"/>
        <v>12</v>
      </c>
      <c r="E63" s="145">
        <f>J63+O63+T63+Y63+AD63+AI63+AS64</f>
        <v>2</v>
      </c>
      <c r="F63" s="80"/>
      <c r="G63" s="35"/>
      <c r="H63" s="35"/>
      <c r="I63" s="35"/>
      <c r="J63" s="37"/>
      <c r="K63" s="34"/>
      <c r="L63" s="35"/>
      <c r="M63" s="35"/>
      <c r="N63" s="35"/>
      <c r="O63" s="36"/>
      <c r="P63" s="126"/>
      <c r="Q63" s="127"/>
      <c r="R63" s="127"/>
      <c r="S63" s="127"/>
      <c r="T63" s="130"/>
      <c r="U63" s="80">
        <v>12</v>
      </c>
      <c r="V63" s="35">
        <v>0</v>
      </c>
      <c r="W63" s="35">
        <v>0</v>
      </c>
      <c r="X63" s="35" t="s">
        <v>41</v>
      </c>
      <c r="Y63" s="37">
        <v>2</v>
      </c>
      <c r="Z63" s="34"/>
      <c r="AA63" s="35"/>
      <c r="AB63" s="35"/>
      <c r="AC63" s="35"/>
      <c r="AD63" s="36"/>
      <c r="AE63" s="80"/>
      <c r="AF63" s="35"/>
      <c r="AG63" s="35"/>
      <c r="AH63" s="35"/>
      <c r="AI63" s="36"/>
      <c r="AJ63" s="80"/>
      <c r="AK63" s="35"/>
      <c r="AL63" s="35"/>
      <c r="AM63" s="35"/>
      <c r="AN63" s="36"/>
      <c r="AO63" s="344"/>
      <c r="AP63" s="345"/>
      <c r="AQ63" s="345"/>
      <c r="AR63" s="345"/>
      <c r="AS63" s="346"/>
      <c r="AT63" s="55"/>
      <c r="AU63" s="12"/>
      <c r="AV63" s="12"/>
    </row>
    <row r="64" spans="1:48" s="95" customFormat="1" ht="12.75" customHeight="1" thickBot="1">
      <c r="A64" s="16" t="s">
        <v>193</v>
      </c>
      <c r="B64" s="141"/>
      <c r="C64" s="340" t="s">
        <v>66</v>
      </c>
      <c r="D64" s="145">
        <f>SUM(F64:AS64)-E64</f>
        <v>8</v>
      </c>
      <c r="E64" s="145">
        <f>J64+O64+T64+Y64+AD64+AI64+AS65</f>
        <v>2</v>
      </c>
      <c r="F64" s="80"/>
      <c r="G64" s="35"/>
      <c r="H64" s="35"/>
      <c r="I64" s="35"/>
      <c r="J64" s="37"/>
      <c r="K64" s="34"/>
      <c r="L64" s="35"/>
      <c r="M64" s="35"/>
      <c r="N64" s="35"/>
      <c r="O64" s="36"/>
      <c r="P64" s="126"/>
      <c r="Q64" s="127"/>
      <c r="R64" s="127"/>
      <c r="S64" s="127"/>
      <c r="T64" s="130"/>
      <c r="U64" s="80"/>
      <c r="V64" s="35"/>
      <c r="W64" s="35"/>
      <c r="X64" s="35"/>
      <c r="Y64" s="37"/>
      <c r="Z64" s="34">
        <v>8</v>
      </c>
      <c r="AA64" s="35">
        <v>0</v>
      </c>
      <c r="AB64" s="35">
        <v>0</v>
      </c>
      <c r="AC64" s="35" t="s">
        <v>41</v>
      </c>
      <c r="AD64" s="36">
        <v>2</v>
      </c>
      <c r="AE64" s="80"/>
      <c r="AF64" s="35"/>
      <c r="AG64" s="35"/>
      <c r="AH64" s="35"/>
      <c r="AI64" s="36"/>
      <c r="AJ64" s="80"/>
      <c r="AK64" s="35"/>
      <c r="AL64" s="35"/>
      <c r="AM64" s="35"/>
      <c r="AN64" s="36"/>
      <c r="AO64" s="34"/>
      <c r="AP64" s="35"/>
      <c r="AQ64" s="35"/>
      <c r="AR64" s="35"/>
      <c r="AS64" s="36"/>
      <c r="AT64" s="55"/>
      <c r="AU64" s="12"/>
      <c r="AV64" s="12"/>
    </row>
    <row r="65" spans="1:48" s="95" customFormat="1" ht="12.75" customHeight="1" thickBot="1">
      <c r="A65" s="16" t="s">
        <v>194</v>
      </c>
      <c r="B65" s="141"/>
      <c r="C65" s="152" t="s">
        <v>67</v>
      </c>
      <c r="D65" s="145">
        <f t="shared" si="10"/>
        <v>12</v>
      </c>
      <c r="E65" s="145">
        <f>J65+O65+T65+Y65+AD65+AI65+AS65</f>
        <v>3</v>
      </c>
      <c r="F65" s="80"/>
      <c r="G65" s="35"/>
      <c r="H65" s="35"/>
      <c r="I65" s="35"/>
      <c r="J65" s="37"/>
      <c r="K65" s="34"/>
      <c r="L65" s="35"/>
      <c r="M65" s="35"/>
      <c r="N65" s="35"/>
      <c r="O65" s="36"/>
      <c r="P65" s="126"/>
      <c r="Q65" s="127"/>
      <c r="R65" s="127"/>
      <c r="S65" s="127"/>
      <c r="T65" s="135"/>
      <c r="U65" s="85"/>
      <c r="V65" s="84"/>
      <c r="W65" s="84"/>
      <c r="X65" s="84"/>
      <c r="Y65" s="6"/>
      <c r="Z65" s="86"/>
      <c r="AA65" s="6"/>
      <c r="AB65" s="84"/>
      <c r="AC65" s="84"/>
      <c r="AD65" s="6"/>
      <c r="AE65" s="82">
        <v>12</v>
      </c>
      <c r="AF65" s="79">
        <v>0</v>
      </c>
      <c r="AG65" s="79">
        <v>0</v>
      </c>
      <c r="AH65" s="79" t="s">
        <v>41</v>
      </c>
      <c r="AI65" s="315">
        <v>3</v>
      </c>
      <c r="AJ65" s="82"/>
      <c r="AK65" s="35"/>
      <c r="AL65" s="35"/>
      <c r="AM65" s="35"/>
      <c r="AN65" s="36"/>
      <c r="AO65" s="82"/>
      <c r="AP65" s="79"/>
      <c r="AQ65" s="79"/>
      <c r="AR65" s="79"/>
      <c r="AS65" s="196"/>
      <c r="AT65" s="55"/>
      <c r="AU65" s="12"/>
      <c r="AV65" s="12"/>
    </row>
    <row r="66" spans="1:48" s="95" customFormat="1" ht="12.75" customHeight="1" thickBot="1">
      <c r="A66" s="404" t="s">
        <v>72</v>
      </c>
      <c r="B66" s="405"/>
      <c r="C66" s="406"/>
      <c r="D66" s="13">
        <f>D31+D22+D8+D61+D54</f>
        <v>588</v>
      </c>
      <c r="E66" s="13">
        <f>E31+E22+E8+E61+E54</f>
        <v>148</v>
      </c>
      <c r="F66" s="13">
        <f>F31+F22+F8+F61</f>
        <v>68</v>
      </c>
      <c r="G66" s="13">
        <f>G31+G22+G8+G61</f>
        <v>28</v>
      </c>
      <c r="H66" s="13">
        <f>H31+H22+H8+H61</f>
        <v>4</v>
      </c>
      <c r="I66" s="13"/>
      <c r="J66" s="13">
        <f>J31+J22+J8+J61</f>
        <v>25</v>
      </c>
      <c r="K66" s="13">
        <f>K31+K22+K8+K61</f>
        <v>52</v>
      </c>
      <c r="L66" s="13">
        <f>L31+L22+L8+L61</f>
        <v>36</v>
      </c>
      <c r="M66" s="13">
        <f>M31+M22+M8+M61</f>
        <v>12</v>
      </c>
      <c r="N66" s="13"/>
      <c r="O66" s="13">
        <f>O31+O22+O8+O61</f>
        <v>28</v>
      </c>
      <c r="P66" s="13">
        <f>P31+P22+P8+P61</f>
        <v>52</v>
      </c>
      <c r="Q66" s="13">
        <f>Q31+Q22+Q8+Q61</f>
        <v>20</v>
      </c>
      <c r="R66" s="13">
        <f>R31+R22+R8+R61</f>
        <v>8</v>
      </c>
      <c r="S66" s="13"/>
      <c r="T66" s="13">
        <f>T31+T22+T8+T61</f>
        <v>24</v>
      </c>
      <c r="U66" s="13">
        <f>U31+U22+U8+U61</f>
        <v>68</v>
      </c>
      <c r="V66" s="13">
        <f>V31+V22+V8+V61</f>
        <v>16</v>
      </c>
      <c r="W66" s="13">
        <f>W31+W22+W8+W61</f>
        <v>36</v>
      </c>
      <c r="X66" s="13"/>
      <c r="Y66" s="13">
        <f>Y31+Y22+Y8+Y61</f>
        <v>26</v>
      </c>
      <c r="Z66" s="13">
        <f>Z31+Z22+Z8+Z61</f>
        <v>52</v>
      </c>
      <c r="AA66" s="13">
        <f>AA31+AA22+AA8+AA61</f>
        <v>8</v>
      </c>
      <c r="AB66" s="13">
        <f>AB31+AB22+AB8+AB61</f>
        <v>8</v>
      </c>
      <c r="AC66" s="13"/>
      <c r="AD66" s="13">
        <f>AD31+AD22+AD8+AD61</f>
        <v>16</v>
      </c>
      <c r="AE66" s="13">
        <f>AE31+AE22+AE8+AE61</f>
        <v>56</v>
      </c>
      <c r="AF66" s="13">
        <f>AF31+AF22+AF8+AF61</f>
        <v>4</v>
      </c>
      <c r="AG66" s="13">
        <f>AG31+AG22+AG8+AG61</f>
        <v>16</v>
      </c>
      <c r="AH66" s="13"/>
      <c r="AI66" s="13">
        <f>AI31+AI22+AI8+AI61</f>
        <v>18</v>
      </c>
      <c r="AJ66" s="13">
        <f>AJ31+AJ22+AJ8+AJ61</f>
        <v>40</v>
      </c>
      <c r="AK66" s="13">
        <f>AK31+AK22+AK8+AK61</f>
        <v>0</v>
      </c>
      <c r="AL66" s="13">
        <f>AL31+AL22+AL8+AL61</f>
        <v>4</v>
      </c>
      <c r="AM66" s="13"/>
      <c r="AN66" s="74">
        <f>AN31+AN22+AN8+AN61</f>
        <v>11</v>
      </c>
      <c r="AO66" s="13">
        <f>AO31+AO22+AO8+AO61</f>
        <v>0</v>
      </c>
      <c r="AP66" s="13">
        <f>AP31+AP22+AP8+AP61</f>
        <v>0</v>
      </c>
      <c r="AQ66" s="13">
        <f>AQ31+AQ22+AQ8+AQ61</f>
        <v>0</v>
      </c>
      <c r="AR66" s="13"/>
      <c r="AS66" s="74">
        <f>AS31+AS22+AS8+AS61</f>
        <v>0</v>
      </c>
      <c r="AT66" s="12"/>
      <c r="AU66" s="12"/>
      <c r="AV66" s="12"/>
    </row>
    <row r="67" spans="1:48" s="95" customFormat="1" ht="12.75" customHeight="1">
      <c r="A67" s="10"/>
      <c r="B67" s="10"/>
      <c r="C67" s="138" t="s">
        <v>38</v>
      </c>
      <c r="D67" s="137"/>
      <c r="E67" s="71"/>
      <c r="F67" s="137"/>
      <c r="G67" s="76"/>
      <c r="H67" s="76"/>
      <c r="I67" s="76">
        <f>COUNTIF(I9:I66,"s")</f>
        <v>0</v>
      </c>
      <c r="J67" s="76"/>
      <c r="K67" s="76"/>
      <c r="L67" s="76"/>
      <c r="M67" s="76"/>
      <c r="N67" s="76">
        <f>COUNTIF(N9:N66,"s")</f>
        <v>1</v>
      </c>
      <c r="O67" s="76"/>
      <c r="P67" s="76"/>
      <c r="Q67" s="76"/>
      <c r="R67" s="76"/>
      <c r="S67" s="76">
        <f>COUNTIF(S9:S66,"s")</f>
        <v>1</v>
      </c>
      <c r="T67" s="76"/>
      <c r="U67" s="76"/>
      <c r="V67" s="76"/>
      <c r="W67" s="76"/>
      <c r="X67" s="76">
        <f>COUNTIF(X9:X66,"s")</f>
        <v>0</v>
      </c>
      <c r="Y67" s="76"/>
      <c r="Z67" s="76"/>
      <c r="AA67" s="76"/>
      <c r="AB67" s="76"/>
      <c r="AC67" s="76">
        <f>COUNTIF(AC9:AC66,"s")</f>
        <v>0</v>
      </c>
      <c r="AD67" s="76"/>
      <c r="AE67" s="76"/>
      <c r="AF67" s="76"/>
      <c r="AG67" s="76"/>
      <c r="AH67" s="76">
        <f>COUNTIF(AH9:AH66,"s")</f>
        <v>0</v>
      </c>
      <c r="AI67" s="76"/>
      <c r="AJ67" s="76"/>
      <c r="AK67" s="76"/>
      <c r="AL67" s="76"/>
      <c r="AM67" s="76">
        <f>COUNTIF(AM9:AM66,"s")</f>
        <v>0</v>
      </c>
      <c r="AN67" s="71"/>
      <c r="AO67" s="76"/>
      <c r="AP67" s="76"/>
      <c r="AQ67" s="76"/>
      <c r="AR67" s="76">
        <f>COUNTIF(AR9:AR66,"s")</f>
        <v>0</v>
      </c>
      <c r="AS67" s="71"/>
      <c r="AT67" s="12"/>
      <c r="AU67" s="12"/>
      <c r="AV67" s="12"/>
    </row>
    <row r="68" spans="1:48" s="95" customFormat="1" ht="12.75" customHeight="1">
      <c r="A68" s="10"/>
      <c r="B68" s="10"/>
      <c r="C68" s="139" t="s">
        <v>39</v>
      </c>
      <c r="D68" s="66"/>
      <c r="E68" s="67"/>
      <c r="F68" s="66"/>
      <c r="G68" s="8"/>
      <c r="H68" s="8"/>
      <c r="I68" s="8">
        <f>COUNTIF(I9:I66,"v")</f>
        <v>4</v>
      </c>
      <c r="J68" s="8"/>
      <c r="K68" s="8"/>
      <c r="L68" s="8"/>
      <c r="M68" s="8"/>
      <c r="N68" s="8">
        <f>COUNTIF(N9:N66,"v")</f>
        <v>2</v>
      </c>
      <c r="O68" s="8"/>
      <c r="P68" s="8"/>
      <c r="Q68" s="8"/>
      <c r="R68" s="8"/>
      <c r="S68" s="8">
        <f>COUNTIF(S9:S66,"v")</f>
        <v>4</v>
      </c>
      <c r="T68" s="8"/>
      <c r="U68" s="8"/>
      <c r="V68" s="8"/>
      <c r="W68" s="8"/>
      <c r="X68" s="8">
        <f>COUNTIF(X9:X66,"v")</f>
        <v>2</v>
      </c>
      <c r="Y68" s="8"/>
      <c r="Z68" s="8"/>
      <c r="AA68" s="8"/>
      <c r="AB68" s="8"/>
      <c r="AC68" s="8">
        <f>COUNTIF(AC9:AC66,"v")</f>
        <v>2</v>
      </c>
      <c r="AD68" s="8"/>
      <c r="AE68" s="8"/>
      <c r="AF68" s="8"/>
      <c r="AG68" s="8"/>
      <c r="AH68" s="8">
        <f>COUNTIF(AH9:AH66,"v")</f>
        <v>3</v>
      </c>
      <c r="AI68" s="8"/>
      <c r="AJ68" s="8"/>
      <c r="AK68" s="8"/>
      <c r="AL68" s="8"/>
      <c r="AM68" s="8">
        <f>COUNTIF(AM9:AM66,"v")</f>
        <v>2</v>
      </c>
      <c r="AN68" s="67"/>
      <c r="AO68" s="8"/>
      <c r="AP68" s="8"/>
      <c r="AQ68" s="8"/>
      <c r="AR68" s="8">
        <f>COUNTIF(AR9:AR66,"v")</f>
        <v>0</v>
      </c>
      <c r="AS68" s="67"/>
      <c r="AT68" s="12"/>
      <c r="AU68" s="12"/>
      <c r="AV68" s="12"/>
    </row>
    <row r="69" spans="1:48" s="95" customFormat="1" ht="12.75" customHeight="1">
      <c r="A69" s="10"/>
      <c r="B69" s="10"/>
      <c r="C69" s="139" t="s">
        <v>40</v>
      </c>
      <c r="D69" s="66"/>
      <c r="E69" s="67"/>
      <c r="F69" s="66"/>
      <c r="G69" s="8"/>
      <c r="H69" s="8"/>
      <c r="I69" s="8">
        <f>COUNTIF(I9:I66,"f")</f>
        <v>2</v>
      </c>
      <c r="J69" s="8"/>
      <c r="K69" s="8"/>
      <c r="L69" s="8"/>
      <c r="M69" s="8"/>
      <c r="N69" s="8">
        <f>COUNTIF(N9:N66,"f")</f>
        <v>4</v>
      </c>
      <c r="O69" s="8"/>
      <c r="P69" s="8"/>
      <c r="Q69" s="8"/>
      <c r="R69" s="8"/>
      <c r="S69" s="8">
        <f>COUNTIF(S9:S66,"f")</f>
        <v>2</v>
      </c>
      <c r="T69" s="8"/>
      <c r="U69" s="8"/>
      <c r="V69" s="8"/>
      <c r="W69" s="8"/>
      <c r="X69" s="8">
        <f>COUNTIF(X9:X66,"f")</f>
        <v>7</v>
      </c>
      <c r="Y69" s="8"/>
      <c r="Z69" s="8"/>
      <c r="AA69" s="8"/>
      <c r="AB69" s="8"/>
      <c r="AC69" s="8">
        <f>COUNTIF(AC9:AC66,"f")</f>
        <v>4</v>
      </c>
      <c r="AD69" s="8"/>
      <c r="AE69" s="8"/>
      <c r="AF69" s="8"/>
      <c r="AG69" s="8"/>
      <c r="AH69" s="8">
        <f>COUNTIF(AH9:AH66,"f")</f>
        <v>3</v>
      </c>
      <c r="AI69" s="8"/>
      <c r="AJ69" s="8"/>
      <c r="AK69" s="8"/>
      <c r="AL69" s="8"/>
      <c r="AM69" s="8">
        <f>COUNTIF(AM9:AM66,"f")</f>
        <v>2</v>
      </c>
      <c r="AN69" s="67"/>
      <c r="AO69" s="8"/>
      <c r="AP69" s="8"/>
      <c r="AQ69" s="8"/>
      <c r="AR69" s="8">
        <f>COUNTIF(AR9:AR66,"f")</f>
        <v>0</v>
      </c>
      <c r="AS69" s="67"/>
      <c r="AT69" s="12"/>
      <c r="AU69" s="12"/>
      <c r="AV69" s="12"/>
    </row>
    <row r="70" spans="1:48" s="338" customFormat="1" ht="12.75" customHeight="1" thickBot="1">
      <c r="A70" s="10"/>
      <c r="B70" s="10"/>
      <c r="C70" s="140" t="s">
        <v>50</v>
      </c>
      <c r="D70" s="68"/>
      <c r="E70" s="69"/>
      <c r="F70" s="68"/>
      <c r="G70" s="70"/>
      <c r="H70" s="70"/>
      <c r="I70" s="70">
        <f>COUNTIF(I9:I60,"e")</f>
        <v>0</v>
      </c>
      <c r="J70" s="70"/>
      <c r="K70" s="70"/>
      <c r="L70" s="70"/>
      <c r="M70" s="70"/>
      <c r="N70" s="70">
        <f>COUNTIF(N9:N60,"e")</f>
        <v>0</v>
      </c>
      <c r="O70" s="70"/>
      <c r="P70" s="70"/>
      <c r="Q70" s="70"/>
      <c r="R70" s="70"/>
      <c r="S70" s="70">
        <f>COUNTIF(S9:S60,"e")</f>
        <v>0</v>
      </c>
      <c r="T70" s="70"/>
      <c r="U70" s="70"/>
      <c r="V70" s="70"/>
      <c r="W70" s="70"/>
      <c r="X70" s="70">
        <f>COUNTIF(X9:X60,"e")</f>
        <v>0</v>
      </c>
      <c r="Y70" s="70"/>
      <c r="Z70" s="70"/>
      <c r="AA70" s="70"/>
      <c r="AB70" s="70"/>
      <c r="AC70" s="70">
        <f>COUNTIF(AC9:AC60,"e")</f>
        <v>0</v>
      </c>
      <c r="AD70" s="70"/>
      <c r="AE70" s="70"/>
      <c r="AF70" s="70"/>
      <c r="AG70" s="70"/>
      <c r="AH70" s="70">
        <f>COUNTIF(AH9:AH60,"e")</f>
        <v>0</v>
      </c>
      <c r="AI70" s="70"/>
      <c r="AJ70" s="70"/>
      <c r="AK70" s="70"/>
      <c r="AL70" s="70"/>
      <c r="AM70" s="70">
        <f>COUNTIF(AM9:AM60,"e")</f>
        <v>0</v>
      </c>
      <c r="AN70" s="69"/>
      <c r="AO70" s="70"/>
      <c r="AP70" s="70"/>
      <c r="AQ70" s="70"/>
      <c r="AR70" s="70">
        <f>COUNTIF(AR9:AR60,"e")</f>
        <v>0</v>
      </c>
      <c r="AS70" s="69"/>
      <c r="AT70" s="12"/>
      <c r="AU70" s="12"/>
      <c r="AV70" s="12"/>
    </row>
    <row r="71" spans="1:48" s="338" customFormat="1" ht="12.75" customHeight="1">
      <c r="A71" s="9"/>
      <c r="B71" s="10"/>
      <c r="C71" s="1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1:48" s="95" customFormat="1" ht="12.75" customHeight="1">
      <c r="A72" s="6"/>
      <c r="B72" s="9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s="95" customFormat="1" ht="12.75" customHeight="1" thickBot="1">
      <c r="A73" s="6"/>
      <c r="B73" s="231" t="s">
        <v>130</v>
      </c>
      <c r="C73" s="23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s="95" customFormat="1" ht="12.75" customHeight="1" thickBot="1">
      <c r="A74" s="407" t="s">
        <v>54</v>
      </c>
      <c r="B74" s="408"/>
      <c r="C74" s="409"/>
      <c r="D74" s="326">
        <f aca="true" t="shared" si="13" ref="D74:AS74">SUM(D75:D90)</f>
        <v>180</v>
      </c>
      <c r="E74" s="326">
        <f t="shared" si="13"/>
        <v>62</v>
      </c>
      <c r="F74" s="11">
        <f t="shared" si="13"/>
        <v>0</v>
      </c>
      <c r="G74" s="11">
        <f t="shared" si="13"/>
        <v>0</v>
      </c>
      <c r="H74" s="11">
        <f t="shared" si="13"/>
        <v>0</v>
      </c>
      <c r="I74" s="11">
        <f t="shared" si="13"/>
        <v>0</v>
      </c>
      <c r="J74" s="11">
        <f t="shared" si="13"/>
        <v>0</v>
      </c>
      <c r="K74" s="11">
        <f t="shared" si="13"/>
        <v>0</v>
      </c>
      <c r="L74" s="11">
        <f t="shared" si="13"/>
        <v>0</v>
      </c>
      <c r="M74" s="11">
        <f t="shared" si="13"/>
        <v>0</v>
      </c>
      <c r="N74" s="11">
        <f t="shared" si="13"/>
        <v>0</v>
      </c>
      <c r="O74" s="11">
        <f t="shared" si="13"/>
        <v>0</v>
      </c>
      <c r="P74" s="11">
        <f t="shared" si="13"/>
        <v>0</v>
      </c>
      <c r="Q74" s="11">
        <f t="shared" si="13"/>
        <v>0</v>
      </c>
      <c r="R74" s="11">
        <f t="shared" si="13"/>
        <v>0</v>
      </c>
      <c r="S74" s="11">
        <f t="shared" si="13"/>
        <v>0</v>
      </c>
      <c r="T74" s="11">
        <f t="shared" si="13"/>
        <v>0</v>
      </c>
      <c r="U74" s="11">
        <f t="shared" si="13"/>
        <v>0</v>
      </c>
      <c r="V74" s="11">
        <f t="shared" si="13"/>
        <v>0</v>
      </c>
      <c r="W74" s="11">
        <f t="shared" si="13"/>
        <v>0</v>
      </c>
      <c r="X74" s="11">
        <f t="shared" si="13"/>
        <v>0</v>
      </c>
      <c r="Y74" s="11">
        <f t="shared" si="13"/>
        <v>0</v>
      </c>
      <c r="Z74" s="11">
        <f t="shared" si="13"/>
        <v>24</v>
      </c>
      <c r="AA74" s="11">
        <f t="shared" si="13"/>
        <v>8</v>
      </c>
      <c r="AB74" s="11">
        <f t="shared" si="13"/>
        <v>12</v>
      </c>
      <c r="AC74" s="11">
        <f t="shared" si="13"/>
        <v>0</v>
      </c>
      <c r="AD74" s="11">
        <f t="shared" si="13"/>
        <v>11</v>
      </c>
      <c r="AE74" s="11">
        <f t="shared" si="13"/>
        <v>16</v>
      </c>
      <c r="AF74" s="11">
        <f t="shared" si="13"/>
        <v>12</v>
      </c>
      <c r="AG74" s="11">
        <f t="shared" si="13"/>
        <v>4</v>
      </c>
      <c r="AH74" s="11">
        <f t="shared" si="13"/>
        <v>0</v>
      </c>
      <c r="AI74" s="11">
        <f t="shared" si="13"/>
        <v>9</v>
      </c>
      <c r="AJ74" s="11">
        <f t="shared" si="13"/>
        <v>32</v>
      </c>
      <c r="AK74" s="11">
        <f t="shared" si="13"/>
        <v>12</v>
      </c>
      <c r="AL74" s="11">
        <f t="shared" si="13"/>
        <v>20</v>
      </c>
      <c r="AM74" s="11">
        <f t="shared" si="13"/>
        <v>0</v>
      </c>
      <c r="AN74" s="11">
        <f t="shared" si="13"/>
        <v>15</v>
      </c>
      <c r="AO74" s="11">
        <f t="shared" si="13"/>
        <v>16</v>
      </c>
      <c r="AP74" s="11">
        <f t="shared" si="13"/>
        <v>4</v>
      </c>
      <c r="AQ74" s="11">
        <f t="shared" si="13"/>
        <v>20</v>
      </c>
      <c r="AR74" s="11">
        <f t="shared" si="13"/>
        <v>0</v>
      </c>
      <c r="AS74" s="11">
        <f t="shared" si="13"/>
        <v>27</v>
      </c>
      <c r="AT74" s="24"/>
      <c r="AU74" s="25"/>
      <c r="AV74" s="73"/>
    </row>
    <row r="75" spans="1:48" s="338" customFormat="1" ht="12.75" customHeight="1" thickBot="1">
      <c r="A75" s="148" t="s">
        <v>195</v>
      </c>
      <c r="B75" s="72" t="s">
        <v>231</v>
      </c>
      <c r="C75" s="149" t="s">
        <v>131</v>
      </c>
      <c r="D75" s="145">
        <f aca="true" t="shared" si="14" ref="D75:D87">SUM(F75:AS75)-E75</f>
        <v>12</v>
      </c>
      <c r="E75" s="145">
        <f aca="true" t="shared" si="15" ref="E75:E89">J75+O75+T75+Y75+AD75+AI75+AN75+AS75</f>
        <v>4</v>
      </c>
      <c r="F75" s="136"/>
      <c r="G75" s="27"/>
      <c r="H75" s="27"/>
      <c r="I75" s="27"/>
      <c r="J75" s="28"/>
      <c r="K75" s="26"/>
      <c r="L75" s="27"/>
      <c r="M75" s="27"/>
      <c r="N75" s="27"/>
      <c r="O75" s="29"/>
      <c r="P75" s="26"/>
      <c r="Q75" s="27"/>
      <c r="R75" s="27"/>
      <c r="S75" s="27"/>
      <c r="T75" s="28"/>
      <c r="U75" s="136"/>
      <c r="V75" s="27"/>
      <c r="W75" s="27"/>
      <c r="X75" s="27"/>
      <c r="Y75" s="29"/>
      <c r="Z75" s="26">
        <v>8</v>
      </c>
      <c r="AA75" s="27">
        <v>0</v>
      </c>
      <c r="AB75" s="27">
        <v>4</v>
      </c>
      <c r="AC75" s="27" t="s">
        <v>41</v>
      </c>
      <c r="AD75" s="28">
        <v>4</v>
      </c>
      <c r="AE75" s="136"/>
      <c r="AF75" s="27"/>
      <c r="AG75" s="27"/>
      <c r="AH75" s="27"/>
      <c r="AI75" s="28"/>
      <c r="AJ75" s="26"/>
      <c r="AK75" s="57"/>
      <c r="AL75" s="31"/>
      <c r="AM75" s="118"/>
      <c r="AN75" s="159"/>
      <c r="AO75" s="136"/>
      <c r="AP75" s="27"/>
      <c r="AQ75" s="27"/>
      <c r="AR75" s="27"/>
      <c r="AS75" s="28"/>
      <c r="AT75" s="40">
        <v>11</v>
      </c>
      <c r="AU75" s="125"/>
      <c r="AV75" s="165"/>
    </row>
    <row r="76" spans="1:48" s="338" customFormat="1" ht="12.75" customHeight="1" thickBot="1">
      <c r="A76" s="16" t="s">
        <v>196</v>
      </c>
      <c r="B76" s="72" t="s">
        <v>232</v>
      </c>
      <c r="C76" s="149" t="s">
        <v>132</v>
      </c>
      <c r="D76" s="145">
        <f t="shared" si="14"/>
        <v>12</v>
      </c>
      <c r="E76" s="145">
        <f t="shared" si="15"/>
        <v>4</v>
      </c>
      <c r="F76" s="118"/>
      <c r="G76" s="31"/>
      <c r="H76" s="31"/>
      <c r="I76" s="31"/>
      <c r="J76" s="32"/>
      <c r="K76" s="30"/>
      <c r="L76" s="31"/>
      <c r="M76" s="31"/>
      <c r="N76" s="31"/>
      <c r="O76" s="33"/>
      <c r="P76" s="30"/>
      <c r="Q76" s="31"/>
      <c r="R76" s="31"/>
      <c r="S76" s="31"/>
      <c r="T76" s="32"/>
      <c r="U76" s="118"/>
      <c r="V76" s="31"/>
      <c r="W76" s="31"/>
      <c r="X76" s="31"/>
      <c r="Y76" s="33"/>
      <c r="Z76" s="30"/>
      <c r="AA76" s="31"/>
      <c r="AB76" s="31"/>
      <c r="AC76" s="31"/>
      <c r="AD76" s="32"/>
      <c r="AE76" s="118">
        <v>8</v>
      </c>
      <c r="AF76" s="31">
        <v>0</v>
      </c>
      <c r="AG76" s="31">
        <v>4</v>
      </c>
      <c r="AH76" s="31" t="s">
        <v>45</v>
      </c>
      <c r="AI76" s="32">
        <v>4</v>
      </c>
      <c r="AJ76" s="30"/>
      <c r="AK76" s="57"/>
      <c r="AL76" s="31"/>
      <c r="AM76" s="118"/>
      <c r="AN76" s="58"/>
      <c r="AO76" s="118"/>
      <c r="AP76" s="31"/>
      <c r="AQ76" s="31"/>
      <c r="AR76" s="31"/>
      <c r="AS76" s="32"/>
      <c r="AT76" s="40">
        <v>73</v>
      </c>
      <c r="AU76" s="125"/>
      <c r="AV76" s="165"/>
    </row>
    <row r="77" spans="1:48" s="338" customFormat="1" ht="12.75" customHeight="1" thickBot="1">
      <c r="A77" s="61" t="s">
        <v>197</v>
      </c>
      <c r="B77" s="72" t="s">
        <v>233</v>
      </c>
      <c r="C77" s="149" t="s">
        <v>133</v>
      </c>
      <c r="D77" s="145">
        <f t="shared" si="14"/>
        <v>16</v>
      </c>
      <c r="E77" s="145">
        <f t="shared" si="15"/>
        <v>3</v>
      </c>
      <c r="F77" s="80"/>
      <c r="G77" s="35"/>
      <c r="H77" s="35"/>
      <c r="I77" s="35"/>
      <c r="J77" s="36"/>
      <c r="K77" s="34"/>
      <c r="L77" s="35"/>
      <c r="M77" s="35"/>
      <c r="N77" s="35"/>
      <c r="O77" s="37"/>
      <c r="P77" s="34"/>
      <c r="Q77" s="35"/>
      <c r="R77" s="35"/>
      <c r="S77" s="35"/>
      <c r="T77" s="36"/>
      <c r="U77" s="80"/>
      <c r="V77" s="35"/>
      <c r="W77" s="35"/>
      <c r="X77" s="35"/>
      <c r="Y77" s="37"/>
      <c r="Z77" s="34">
        <v>8</v>
      </c>
      <c r="AA77" s="35">
        <v>4</v>
      </c>
      <c r="AB77" s="35">
        <v>4</v>
      </c>
      <c r="AC77" s="35" t="s">
        <v>45</v>
      </c>
      <c r="AD77" s="36">
        <v>3</v>
      </c>
      <c r="AE77" s="80"/>
      <c r="AF77" s="35"/>
      <c r="AG77" s="35"/>
      <c r="AH77" s="35"/>
      <c r="AI77" s="36"/>
      <c r="AJ77" s="34"/>
      <c r="AK77" s="41"/>
      <c r="AL77" s="35"/>
      <c r="AM77" s="80"/>
      <c r="AN77" s="83"/>
      <c r="AO77" s="80"/>
      <c r="AP77" s="35"/>
      <c r="AQ77" s="35"/>
      <c r="AR77" s="35"/>
      <c r="AS77" s="36"/>
      <c r="AT77" s="39">
        <v>9</v>
      </c>
      <c r="AU77" s="38">
        <v>39</v>
      </c>
      <c r="AV77" s="166"/>
    </row>
    <row r="78" spans="1:48" s="338" customFormat="1" ht="12.75" customHeight="1" thickBot="1">
      <c r="A78" s="16" t="s">
        <v>198</v>
      </c>
      <c r="B78" s="72" t="s">
        <v>234</v>
      </c>
      <c r="C78" s="149" t="s">
        <v>134</v>
      </c>
      <c r="D78" s="145">
        <f t="shared" si="14"/>
        <v>16</v>
      </c>
      <c r="E78" s="145">
        <f t="shared" si="15"/>
        <v>4</v>
      </c>
      <c r="F78" s="80"/>
      <c r="G78" s="35"/>
      <c r="H78" s="35"/>
      <c r="I78" s="35"/>
      <c r="J78" s="36"/>
      <c r="K78" s="34"/>
      <c r="L78" s="35"/>
      <c r="M78" s="35"/>
      <c r="N78" s="35"/>
      <c r="O78" s="37"/>
      <c r="P78" s="34"/>
      <c r="Q78" s="35"/>
      <c r="R78" s="35"/>
      <c r="S78" s="35"/>
      <c r="T78" s="36"/>
      <c r="U78" s="80"/>
      <c r="V78" s="35"/>
      <c r="W78" s="35"/>
      <c r="X78" s="35"/>
      <c r="Y78" s="37"/>
      <c r="Z78" s="34">
        <v>8</v>
      </c>
      <c r="AA78" s="35">
        <v>4</v>
      </c>
      <c r="AB78" s="35">
        <v>4</v>
      </c>
      <c r="AC78" s="35" t="s">
        <v>45</v>
      </c>
      <c r="AD78" s="36">
        <v>4</v>
      </c>
      <c r="AE78" s="80"/>
      <c r="AF78" s="35"/>
      <c r="AG78" s="35"/>
      <c r="AH78" s="35"/>
      <c r="AI78" s="36"/>
      <c r="AJ78" s="34"/>
      <c r="AK78" s="41"/>
      <c r="AL78" s="35"/>
      <c r="AM78" s="80"/>
      <c r="AN78" s="83"/>
      <c r="AO78" s="80"/>
      <c r="AP78" s="35"/>
      <c r="AQ78" s="35"/>
      <c r="AR78" s="35"/>
      <c r="AS78" s="36"/>
      <c r="AT78" s="39">
        <v>9</v>
      </c>
      <c r="AU78" s="38">
        <v>39</v>
      </c>
      <c r="AV78" s="166"/>
    </row>
    <row r="79" spans="1:48" s="338" customFormat="1" ht="12.75" customHeight="1" thickBot="1">
      <c r="A79" s="61" t="s">
        <v>199</v>
      </c>
      <c r="B79" s="72" t="s">
        <v>235</v>
      </c>
      <c r="C79" s="149" t="s">
        <v>135</v>
      </c>
      <c r="D79" s="145">
        <f t="shared" si="14"/>
        <v>16</v>
      </c>
      <c r="E79" s="145">
        <f t="shared" si="15"/>
        <v>3</v>
      </c>
      <c r="F79" s="80"/>
      <c r="G79" s="35"/>
      <c r="H79" s="35"/>
      <c r="I79" s="35"/>
      <c r="J79" s="36"/>
      <c r="K79" s="34"/>
      <c r="L79" s="35"/>
      <c r="M79" s="35"/>
      <c r="N79" s="35"/>
      <c r="O79" s="37"/>
      <c r="P79" s="34"/>
      <c r="Q79" s="35"/>
      <c r="R79" s="35"/>
      <c r="S79" s="35"/>
      <c r="T79" s="36"/>
      <c r="U79" s="80"/>
      <c r="V79" s="35"/>
      <c r="W79" s="35"/>
      <c r="X79" s="35"/>
      <c r="Y79" s="37"/>
      <c r="Z79" s="34"/>
      <c r="AA79" s="35"/>
      <c r="AB79" s="35"/>
      <c r="AC79" s="35"/>
      <c r="AD79" s="36"/>
      <c r="AE79" s="80"/>
      <c r="AF79" s="35"/>
      <c r="AG79" s="35"/>
      <c r="AH79" s="35"/>
      <c r="AI79" s="36"/>
      <c r="AJ79" s="34">
        <v>8</v>
      </c>
      <c r="AK79" s="41">
        <v>0</v>
      </c>
      <c r="AL79" s="35">
        <v>8</v>
      </c>
      <c r="AM79" s="80" t="s">
        <v>45</v>
      </c>
      <c r="AN79" s="83">
        <v>3</v>
      </c>
      <c r="AO79" s="80"/>
      <c r="AP79" s="35"/>
      <c r="AQ79" s="35"/>
      <c r="AR79" s="35"/>
      <c r="AS79" s="36"/>
      <c r="AT79" s="39">
        <v>74</v>
      </c>
      <c r="AU79" s="38"/>
      <c r="AV79" s="166"/>
    </row>
    <row r="80" spans="1:48" s="338" customFormat="1" ht="12.75" customHeight="1" thickBot="1">
      <c r="A80" s="16" t="s">
        <v>200</v>
      </c>
      <c r="B80" s="72" t="s">
        <v>236</v>
      </c>
      <c r="C80" s="149" t="s">
        <v>136</v>
      </c>
      <c r="D80" s="145">
        <f t="shared" si="14"/>
        <v>12</v>
      </c>
      <c r="E80" s="145">
        <f t="shared" si="15"/>
        <v>3</v>
      </c>
      <c r="F80" s="80"/>
      <c r="G80" s="35"/>
      <c r="H80" s="35"/>
      <c r="I80" s="35"/>
      <c r="J80" s="36"/>
      <c r="K80" s="34"/>
      <c r="L80" s="35"/>
      <c r="M80" s="35"/>
      <c r="N80" s="35"/>
      <c r="O80" s="37"/>
      <c r="P80" s="34"/>
      <c r="Q80" s="35"/>
      <c r="R80" s="35"/>
      <c r="S80" s="35"/>
      <c r="T80" s="36"/>
      <c r="U80" s="80"/>
      <c r="V80" s="35"/>
      <c r="W80" s="35"/>
      <c r="X80" s="35"/>
      <c r="Y80" s="37"/>
      <c r="Z80" s="34"/>
      <c r="AA80" s="35"/>
      <c r="AB80" s="35"/>
      <c r="AC80" s="35"/>
      <c r="AD80" s="36"/>
      <c r="AE80" s="80">
        <v>8</v>
      </c>
      <c r="AF80" s="35">
        <v>4</v>
      </c>
      <c r="AG80" s="35">
        <v>0</v>
      </c>
      <c r="AH80" s="35" t="s">
        <v>45</v>
      </c>
      <c r="AI80" s="36">
        <v>3</v>
      </c>
      <c r="AJ80" s="34"/>
      <c r="AK80" s="41"/>
      <c r="AL80" s="35"/>
      <c r="AM80" s="80"/>
      <c r="AN80" s="83"/>
      <c r="AO80" s="80"/>
      <c r="AP80" s="35"/>
      <c r="AQ80" s="35"/>
      <c r="AR80" s="35"/>
      <c r="AS80" s="36"/>
      <c r="AT80" s="40">
        <v>44</v>
      </c>
      <c r="AU80" s="38"/>
      <c r="AV80" s="166"/>
    </row>
    <row r="81" spans="1:48" s="338" customFormat="1" ht="12.75" customHeight="1" thickBot="1">
      <c r="A81" s="61" t="s">
        <v>201</v>
      </c>
      <c r="B81" s="72" t="s">
        <v>237</v>
      </c>
      <c r="C81" s="149" t="s">
        <v>137</v>
      </c>
      <c r="D81" s="145">
        <f t="shared" si="14"/>
        <v>12</v>
      </c>
      <c r="E81" s="145">
        <f t="shared" si="15"/>
        <v>3</v>
      </c>
      <c r="F81" s="80"/>
      <c r="G81" s="35"/>
      <c r="H81" s="35"/>
      <c r="I81" s="35"/>
      <c r="J81" s="36"/>
      <c r="K81" s="34"/>
      <c r="L81" s="35"/>
      <c r="M81" s="35"/>
      <c r="N81" s="35"/>
      <c r="O81" s="37"/>
      <c r="P81" s="34"/>
      <c r="Q81" s="35"/>
      <c r="R81" s="35"/>
      <c r="S81" s="35"/>
      <c r="T81" s="36"/>
      <c r="U81" s="80"/>
      <c r="V81" s="35"/>
      <c r="W81" s="35"/>
      <c r="X81" s="35"/>
      <c r="Y81" s="37"/>
      <c r="Z81" s="34"/>
      <c r="AA81" s="35"/>
      <c r="AB81" s="35"/>
      <c r="AC81" s="35"/>
      <c r="AD81" s="36"/>
      <c r="AE81" s="80"/>
      <c r="AF81" s="35"/>
      <c r="AG81" s="35"/>
      <c r="AH81" s="35"/>
      <c r="AI81" s="36"/>
      <c r="AJ81" s="34">
        <v>8</v>
      </c>
      <c r="AK81" s="41">
        <v>0</v>
      </c>
      <c r="AL81" s="35">
        <v>4</v>
      </c>
      <c r="AM81" s="80" t="s">
        <v>41</v>
      </c>
      <c r="AN81" s="83">
        <v>3</v>
      </c>
      <c r="AO81" s="80"/>
      <c r="AP81" s="35"/>
      <c r="AQ81" s="35"/>
      <c r="AR81" s="35"/>
      <c r="AS81" s="36"/>
      <c r="AT81" s="40">
        <v>75</v>
      </c>
      <c r="AU81" s="38">
        <v>76</v>
      </c>
      <c r="AV81" s="166"/>
    </row>
    <row r="82" spans="1:48" s="338" customFormat="1" ht="12.75" customHeight="1" thickBot="1">
      <c r="A82" s="16" t="s">
        <v>202</v>
      </c>
      <c r="B82" s="72" t="s">
        <v>238</v>
      </c>
      <c r="C82" s="149" t="s">
        <v>138</v>
      </c>
      <c r="D82" s="145">
        <f t="shared" si="14"/>
        <v>16</v>
      </c>
      <c r="E82" s="145">
        <f t="shared" si="15"/>
        <v>4</v>
      </c>
      <c r="F82" s="80"/>
      <c r="G82" s="35"/>
      <c r="H82" s="35"/>
      <c r="I82" s="35"/>
      <c r="J82" s="36"/>
      <c r="K82" s="34"/>
      <c r="L82" s="35"/>
      <c r="M82" s="35"/>
      <c r="N82" s="35"/>
      <c r="O82" s="37"/>
      <c r="P82" s="34"/>
      <c r="Q82" s="35"/>
      <c r="R82" s="35"/>
      <c r="S82" s="35"/>
      <c r="T82" s="36"/>
      <c r="U82" s="80"/>
      <c r="V82" s="35"/>
      <c r="W82" s="35"/>
      <c r="X82" s="35"/>
      <c r="Y82" s="37"/>
      <c r="Z82" s="34"/>
      <c r="AA82" s="35"/>
      <c r="AB82" s="35"/>
      <c r="AC82" s="35"/>
      <c r="AD82" s="36"/>
      <c r="AE82" s="80"/>
      <c r="AF82" s="35"/>
      <c r="AG82" s="35"/>
      <c r="AH82" s="35"/>
      <c r="AI82" s="36"/>
      <c r="AJ82" s="34">
        <v>8</v>
      </c>
      <c r="AK82" s="41">
        <v>4</v>
      </c>
      <c r="AL82" s="35">
        <v>4</v>
      </c>
      <c r="AM82" s="80" t="s">
        <v>45</v>
      </c>
      <c r="AN82" s="83">
        <v>4</v>
      </c>
      <c r="AO82" s="80"/>
      <c r="AP82" s="35"/>
      <c r="AQ82" s="35"/>
      <c r="AR82" s="35"/>
      <c r="AS82" s="36"/>
      <c r="AT82" s="39">
        <v>9</v>
      </c>
      <c r="AU82" s="38">
        <v>39</v>
      </c>
      <c r="AV82" s="166"/>
    </row>
    <row r="83" spans="1:48" s="338" customFormat="1" ht="12.75" customHeight="1" thickBot="1">
      <c r="A83" s="61" t="s">
        <v>203</v>
      </c>
      <c r="B83" s="72" t="s">
        <v>239</v>
      </c>
      <c r="C83" s="149" t="s">
        <v>139</v>
      </c>
      <c r="D83" s="145">
        <f t="shared" si="14"/>
        <v>12</v>
      </c>
      <c r="E83" s="145">
        <f t="shared" si="15"/>
        <v>4</v>
      </c>
      <c r="F83" s="80"/>
      <c r="G83" s="35"/>
      <c r="H83" s="35"/>
      <c r="I83" s="35"/>
      <c r="J83" s="36"/>
      <c r="K83" s="34"/>
      <c r="L83" s="35"/>
      <c r="M83" s="35"/>
      <c r="N83" s="35"/>
      <c r="O83" s="37"/>
      <c r="P83" s="34"/>
      <c r="Q83" s="35"/>
      <c r="R83" s="35"/>
      <c r="S83" s="35"/>
      <c r="T83" s="36"/>
      <c r="U83" s="80"/>
      <c r="V83" s="35"/>
      <c r="W83" s="35"/>
      <c r="X83" s="35"/>
      <c r="Y83" s="37"/>
      <c r="Z83" s="34"/>
      <c r="AA83" s="35"/>
      <c r="AB83" s="35"/>
      <c r="AC83" s="35"/>
      <c r="AD83" s="36"/>
      <c r="AE83" s="80"/>
      <c r="AF83" s="35"/>
      <c r="AG83" s="35"/>
      <c r="AH83" s="35"/>
      <c r="AI83" s="36"/>
      <c r="AJ83" s="34"/>
      <c r="AK83" s="41"/>
      <c r="AL83" s="35"/>
      <c r="AM83" s="80"/>
      <c r="AN83" s="83"/>
      <c r="AO83" s="80">
        <v>8</v>
      </c>
      <c r="AP83" s="35">
        <v>0</v>
      </c>
      <c r="AQ83" s="35">
        <v>4</v>
      </c>
      <c r="AR83" s="35" t="s">
        <v>41</v>
      </c>
      <c r="AS83" s="36">
        <v>4</v>
      </c>
      <c r="AT83" s="39">
        <v>80</v>
      </c>
      <c r="AU83" s="38">
        <v>45</v>
      </c>
      <c r="AV83" s="166"/>
    </row>
    <row r="84" spans="1:48" s="338" customFormat="1" ht="12.75" customHeight="1" thickBot="1">
      <c r="A84" s="16" t="s">
        <v>204</v>
      </c>
      <c r="B84" s="72" t="s">
        <v>240</v>
      </c>
      <c r="C84" s="149" t="s">
        <v>140</v>
      </c>
      <c r="D84" s="145">
        <f t="shared" si="14"/>
        <v>12</v>
      </c>
      <c r="E84" s="145">
        <f t="shared" si="15"/>
        <v>3</v>
      </c>
      <c r="F84" s="80"/>
      <c r="G84" s="35"/>
      <c r="H84" s="35"/>
      <c r="I84" s="35"/>
      <c r="J84" s="36"/>
      <c r="K84" s="34"/>
      <c r="L84" s="35"/>
      <c r="M84" s="35"/>
      <c r="N84" s="35"/>
      <c r="O84" s="37"/>
      <c r="P84" s="34"/>
      <c r="Q84" s="35"/>
      <c r="R84" s="35"/>
      <c r="S84" s="35"/>
      <c r="T84" s="36"/>
      <c r="U84" s="80"/>
      <c r="V84" s="35"/>
      <c r="W84" s="35"/>
      <c r="X84" s="35"/>
      <c r="Y84" s="37"/>
      <c r="Z84" s="34"/>
      <c r="AA84" s="35"/>
      <c r="AB84" s="35"/>
      <c r="AC84" s="35"/>
      <c r="AD84" s="36"/>
      <c r="AE84" s="80"/>
      <c r="AF84" s="35"/>
      <c r="AG84" s="35"/>
      <c r="AH84" s="35"/>
      <c r="AI84" s="36"/>
      <c r="AJ84" s="34">
        <v>8</v>
      </c>
      <c r="AK84" s="41">
        <v>0</v>
      </c>
      <c r="AL84" s="35">
        <v>4</v>
      </c>
      <c r="AM84" s="80" t="s">
        <v>45</v>
      </c>
      <c r="AN84" s="83">
        <v>3</v>
      </c>
      <c r="AO84" s="80"/>
      <c r="AP84" s="35"/>
      <c r="AQ84" s="35"/>
      <c r="AR84" s="35"/>
      <c r="AS84" s="36"/>
      <c r="AT84" s="39">
        <v>78</v>
      </c>
      <c r="AU84" s="38"/>
      <c r="AV84" s="166"/>
    </row>
    <row r="85" spans="1:48" s="338" customFormat="1" ht="12.75" customHeight="1" thickBot="1">
      <c r="A85" s="61" t="s">
        <v>205</v>
      </c>
      <c r="B85" s="72" t="s">
        <v>241</v>
      </c>
      <c r="C85" s="149" t="s">
        <v>141</v>
      </c>
      <c r="D85" s="145">
        <f t="shared" si="14"/>
        <v>16</v>
      </c>
      <c r="E85" s="145">
        <f t="shared" si="15"/>
        <v>4</v>
      </c>
      <c r="F85" s="80"/>
      <c r="G85" s="35"/>
      <c r="H85" s="35"/>
      <c r="I85" s="35"/>
      <c r="J85" s="36"/>
      <c r="K85" s="34"/>
      <c r="L85" s="35"/>
      <c r="M85" s="35"/>
      <c r="N85" s="35"/>
      <c r="O85" s="37"/>
      <c r="P85" s="34"/>
      <c r="Q85" s="35"/>
      <c r="R85" s="35"/>
      <c r="S85" s="35"/>
      <c r="T85" s="36"/>
      <c r="U85" s="80"/>
      <c r="V85" s="35"/>
      <c r="W85" s="35"/>
      <c r="X85" s="35"/>
      <c r="Y85" s="37"/>
      <c r="Z85" s="34"/>
      <c r="AA85" s="35"/>
      <c r="AB85" s="35"/>
      <c r="AC85" s="35"/>
      <c r="AD85" s="36"/>
      <c r="AE85" s="80"/>
      <c r="AF85" s="35"/>
      <c r="AG85" s="35"/>
      <c r="AH85" s="35"/>
      <c r="AI85" s="36"/>
      <c r="AJ85" s="34"/>
      <c r="AK85" s="41"/>
      <c r="AL85" s="35"/>
      <c r="AM85" s="80"/>
      <c r="AN85" s="83"/>
      <c r="AO85" s="80">
        <v>8</v>
      </c>
      <c r="AP85" s="35">
        <v>4</v>
      </c>
      <c r="AQ85" s="35">
        <v>4</v>
      </c>
      <c r="AR85" s="35" t="s">
        <v>45</v>
      </c>
      <c r="AS85" s="36">
        <v>4</v>
      </c>
      <c r="AT85" s="41">
        <v>74</v>
      </c>
      <c r="AU85" s="38">
        <v>76</v>
      </c>
      <c r="AV85" s="166"/>
    </row>
    <row r="86" spans="1:48" s="338" customFormat="1" ht="12.75" customHeight="1" thickBot="1">
      <c r="A86" s="16" t="s">
        <v>206</v>
      </c>
      <c r="B86" s="72"/>
      <c r="C86" s="149" t="s">
        <v>142</v>
      </c>
      <c r="D86" s="145">
        <f t="shared" si="14"/>
        <v>8</v>
      </c>
      <c r="E86" s="145">
        <f t="shared" si="15"/>
        <v>2</v>
      </c>
      <c r="F86" s="80"/>
      <c r="G86" s="35"/>
      <c r="H86" s="35"/>
      <c r="I86" s="35"/>
      <c r="J86" s="36"/>
      <c r="K86" s="34"/>
      <c r="L86" s="35"/>
      <c r="M86" s="35"/>
      <c r="N86" s="35"/>
      <c r="O86" s="37"/>
      <c r="P86" s="34"/>
      <c r="Q86" s="35"/>
      <c r="R86" s="35"/>
      <c r="S86" s="35"/>
      <c r="T86" s="36"/>
      <c r="U86" s="80"/>
      <c r="V86" s="35"/>
      <c r="W86" s="35"/>
      <c r="X86" s="35"/>
      <c r="Y86" s="37"/>
      <c r="Z86" s="34"/>
      <c r="AA86" s="35"/>
      <c r="AB86" s="35"/>
      <c r="AC86" s="35"/>
      <c r="AD86" s="36"/>
      <c r="AE86" s="80"/>
      <c r="AF86" s="35"/>
      <c r="AG86" s="35"/>
      <c r="AH86" s="35"/>
      <c r="AI86" s="36"/>
      <c r="AJ86" s="34">
        <v>0</v>
      </c>
      <c r="AK86" s="41">
        <v>8</v>
      </c>
      <c r="AL86" s="35">
        <v>0</v>
      </c>
      <c r="AM86" s="80" t="s">
        <v>41</v>
      </c>
      <c r="AN86" s="83">
        <v>2</v>
      </c>
      <c r="AO86" s="80"/>
      <c r="AP86" s="35"/>
      <c r="AQ86" s="35"/>
      <c r="AR86" s="35"/>
      <c r="AS86" s="36"/>
      <c r="AT86" s="39"/>
      <c r="AU86" s="38"/>
      <c r="AV86" s="166"/>
    </row>
    <row r="87" spans="1:48" s="338" customFormat="1" ht="12.75" customHeight="1" thickBot="1">
      <c r="A87" s="61" t="s">
        <v>207</v>
      </c>
      <c r="B87" s="149"/>
      <c r="C87" s="149" t="s">
        <v>142</v>
      </c>
      <c r="D87" s="145">
        <f t="shared" si="14"/>
        <v>8</v>
      </c>
      <c r="E87" s="145">
        <f t="shared" si="15"/>
        <v>2</v>
      </c>
      <c r="F87" s="80"/>
      <c r="G87" s="35"/>
      <c r="H87" s="35"/>
      <c r="I87" s="35"/>
      <c r="J87" s="36"/>
      <c r="K87" s="34"/>
      <c r="L87" s="35"/>
      <c r="M87" s="35"/>
      <c r="N87" s="35"/>
      <c r="O87" s="37"/>
      <c r="P87" s="34"/>
      <c r="Q87" s="35"/>
      <c r="R87" s="35"/>
      <c r="S87" s="35"/>
      <c r="T87" s="36"/>
      <c r="U87" s="80"/>
      <c r="V87" s="35"/>
      <c r="W87" s="35"/>
      <c r="X87" s="35"/>
      <c r="Y87" s="37"/>
      <c r="Z87" s="34"/>
      <c r="AA87" s="35"/>
      <c r="AB87" s="35"/>
      <c r="AC87" s="35"/>
      <c r="AD87" s="36"/>
      <c r="AE87" s="80">
        <v>0</v>
      </c>
      <c r="AF87" s="35">
        <v>8</v>
      </c>
      <c r="AG87" s="35">
        <v>0</v>
      </c>
      <c r="AH87" s="35" t="s">
        <v>41</v>
      </c>
      <c r="AI87" s="36">
        <v>2</v>
      </c>
      <c r="AJ87" s="34"/>
      <c r="AK87" s="41"/>
      <c r="AL87" s="35"/>
      <c r="AM87" s="80"/>
      <c r="AN87" s="83"/>
      <c r="AO87" s="80"/>
      <c r="AP87" s="35"/>
      <c r="AQ87" s="35"/>
      <c r="AR87" s="35"/>
      <c r="AS87" s="36"/>
      <c r="AT87" s="41"/>
      <c r="AU87" s="38"/>
      <c r="AV87" s="166"/>
    </row>
    <row r="88" spans="1:48" s="338" customFormat="1" ht="12.75" customHeight="1" thickBot="1">
      <c r="A88" s="16" t="s">
        <v>208</v>
      </c>
      <c r="B88" s="149" t="s">
        <v>277</v>
      </c>
      <c r="C88" s="149" t="s">
        <v>143</v>
      </c>
      <c r="D88" s="145">
        <f>SUM(F88:AS88)-E88</f>
        <v>12</v>
      </c>
      <c r="E88" s="145">
        <f t="shared" si="15"/>
        <v>4</v>
      </c>
      <c r="F88" s="80"/>
      <c r="G88" s="35"/>
      <c r="H88" s="35"/>
      <c r="I88" s="35"/>
      <c r="J88" s="36"/>
      <c r="K88" s="34"/>
      <c r="L88" s="35"/>
      <c r="M88" s="35"/>
      <c r="N88" s="35"/>
      <c r="O88" s="37"/>
      <c r="P88" s="34"/>
      <c r="Q88" s="35"/>
      <c r="R88" s="35"/>
      <c r="S88" s="35"/>
      <c r="T88" s="36"/>
      <c r="U88" s="80"/>
      <c r="V88" s="35"/>
      <c r="W88" s="35"/>
      <c r="X88" s="35"/>
      <c r="Y88" s="37"/>
      <c r="Z88" s="34"/>
      <c r="AA88" s="35"/>
      <c r="AB88" s="35"/>
      <c r="AC88" s="35"/>
      <c r="AD88" s="36"/>
      <c r="AE88" s="80"/>
      <c r="AF88" s="35"/>
      <c r="AG88" s="35"/>
      <c r="AH88" s="35"/>
      <c r="AI88" s="36"/>
      <c r="AJ88" s="34"/>
      <c r="AK88" s="41"/>
      <c r="AL88" s="35"/>
      <c r="AM88" s="80"/>
      <c r="AN88" s="83"/>
      <c r="AO88" s="80">
        <v>0</v>
      </c>
      <c r="AP88" s="35">
        <v>0</v>
      </c>
      <c r="AQ88" s="35">
        <v>12</v>
      </c>
      <c r="AR88" s="35" t="s">
        <v>41</v>
      </c>
      <c r="AS88" s="36">
        <v>4</v>
      </c>
      <c r="AT88" s="41"/>
      <c r="AU88" s="38"/>
      <c r="AV88" s="166"/>
    </row>
    <row r="89" spans="1:48" s="338" customFormat="1" ht="12.75" customHeight="1" thickBot="1">
      <c r="A89" s="317" t="s">
        <v>209</v>
      </c>
      <c r="B89" s="149"/>
      <c r="C89" s="149" t="s">
        <v>164</v>
      </c>
      <c r="D89" s="145">
        <f>SUM(F89:AS89)-E89</f>
        <v>0</v>
      </c>
      <c r="E89" s="145">
        <f t="shared" si="15"/>
        <v>15</v>
      </c>
      <c r="F89" s="118"/>
      <c r="G89" s="31"/>
      <c r="H89" s="31"/>
      <c r="I89" s="31"/>
      <c r="J89" s="32"/>
      <c r="K89" s="30"/>
      <c r="L89" s="31"/>
      <c r="M89" s="31"/>
      <c r="N89" s="31"/>
      <c r="O89" s="33"/>
      <c r="P89" s="30"/>
      <c r="Q89" s="31"/>
      <c r="R89" s="31"/>
      <c r="S89" s="31"/>
      <c r="T89" s="32"/>
      <c r="U89" s="118"/>
      <c r="V89" s="31"/>
      <c r="W89" s="31"/>
      <c r="X89" s="31"/>
      <c r="Y89" s="33"/>
      <c r="Z89" s="30"/>
      <c r="AA89" s="31"/>
      <c r="AB89" s="31"/>
      <c r="AC89" s="31"/>
      <c r="AD89" s="32"/>
      <c r="AE89" s="80"/>
      <c r="AF89" s="35"/>
      <c r="AG89" s="35"/>
      <c r="AH89" s="35"/>
      <c r="AI89" s="36"/>
      <c r="AJ89" s="34"/>
      <c r="AK89" s="41"/>
      <c r="AL89" s="35"/>
      <c r="AM89" s="80"/>
      <c r="AN89" s="83"/>
      <c r="AO89" s="80">
        <v>0</v>
      </c>
      <c r="AP89" s="35">
        <v>0</v>
      </c>
      <c r="AQ89" s="35">
        <v>0</v>
      </c>
      <c r="AR89" s="35" t="s">
        <v>41</v>
      </c>
      <c r="AS89" s="36">
        <v>15</v>
      </c>
      <c r="AT89" s="347"/>
      <c r="AU89" s="348"/>
      <c r="AV89" s="349"/>
    </row>
    <row r="90" spans="1:48" s="338" customFormat="1" ht="12.75" customHeight="1" hidden="1" thickBot="1">
      <c r="A90" s="155"/>
      <c r="B90" s="56"/>
      <c r="C90" s="42"/>
      <c r="D90" s="144"/>
      <c r="E90" s="63"/>
      <c r="F90" s="43"/>
      <c r="G90" s="44"/>
      <c r="H90" s="44"/>
      <c r="I90" s="44"/>
      <c r="J90" s="45"/>
      <c r="K90" s="43"/>
      <c r="L90" s="44"/>
      <c r="M90" s="44"/>
      <c r="N90" s="44"/>
      <c r="O90" s="46"/>
      <c r="P90" s="47"/>
      <c r="Q90" s="48"/>
      <c r="R90" s="48"/>
      <c r="S90" s="48"/>
      <c r="T90" s="49"/>
      <c r="U90" s="50"/>
      <c r="V90" s="48"/>
      <c r="W90" s="48"/>
      <c r="X90" s="48"/>
      <c r="Y90" s="51"/>
      <c r="Z90" s="47"/>
      <c r="AA90" s="48"/>
      <c r="AB90" s="48"/>
      <c r="AC90" s="48"/>
      <c r="AD90" s="49"/>
      <c r="AE90" s="52"/>
      <c r="AF90" s="44"/>
      <c r="AG90" s="44"/>
      <c r="AH90" s="44"/>
      <c r="AI90" s="45"/>
      <c r="AJ90" s="168"/>
      <c r="AK90" s="12"/>
      <c r="AL90" s="79"/>
      <c r="AM90" s="81"/>
      <c r="AN90" s="62"/>
      <c r="AO90" s="52"/>
      <c r="AP90" s="44"/>
      <c r="AQ90" s="44"/>
      <c r="AR90" s="44"/>
      <c r="AS90" s="45"/>
      <c r="AT90" s="53"/>
      <c r="AU90" s="54"/>
      <c r="AV90" s="167"/>
    </row>
    <row r="91" spans="1:48" s="338" customFormat="1" ht="12.75" customHeight="1" thickBot="1">
      <c r="A91" s="410" t="s">
        <v>56</v>
      </c>
      <c r="B91" s="411"/>
      <c r="C91" s="412"/>
      <c r="D91" s="7">
        <f>D74+D66</f>
        <v>768</v>
      </c>
      <c r="E91" s="7">
        <f>E74+E66</f>
        <v>210</v>
      </c>
      <c r="F91" s="7">
        <f>F74+F66</f>
        <v>68</v>
      </c>
      <c r="G91" s="7">
        <f>G74+G66</f>
        <v>28</v>
      </c>
      <c r="H91" s="7">
        <f>H74+H66</f>
        <v>4</v>
      </c>
      <c r="I91" s="7"/>
      <c r="J91" s="7">
        <f>J74+J66</f>
        <v>25</v>
      </c>
      <c r="K91" s="7">
        <f>K74+K66</f>
        <v>52</v>
      </c>
      <c r="L91" s="7">
        <f>L74+L66</f>
        <v>36</v>
      </c>
      <c r="M91" s="7">
        <f>M74+M66</f>
        <v>12</v>
      </c>
      <c r="N91" s="7"/>
      <c r="O91" s="7">
        <f>O74+O66</f>
        <v>28</v>
      </c>
      <c r="P91" s="7">
        <f>P74+P66</f>
        <v>52</v>
      </c>
      <c r="Q91" s="7">
        <f>Q74+Q66</f>
        <v>20</v>
      </c>
      <c r="R91" s="7">
        <f>R74+R66</f>
        <v>8</v>
      </c>
      <c r="S91" s="7"/>
      <c r="T91" s="7">
        <f>T74+T66</f>
        <v>24</v>
      </c>
      <c r="U91" s="7">
        <f>U74+U66</f>
        <v>68</v>
      </c>
      <c r="V91" s="7">
        <f>V74+V66</f>
        <v>16</v>
      </c>
      <c r="W91" s="7">
        <f>W74+W66</f>
        <v>36</v>
      </c>
      <c r="X91" s="7"/>
      <c r="Y91" s="7">
        <f>Y74+Y66</f>
        <v>26</v>
      </c>
      <c r="Z91" s="7">
        <f>Z74+Z66</f>
        <v>76</v>
      </c>
      <c r="AA91" s="7">
        <f>AA74+AA66</f>
        <v>16</v>
      </c>
      <c r="AB91" s="7">
        <f>AB74+AB66</f>
        <v>20</v>
      </c>
      <c r="AC91" s="7"/>
      <c r="AD91" s="78">
        <f>AD74+AD66</f>
        <v>27</v>
      </c>
      <c r="AE91" s="7">
        <f>AE74+AE66</f>
        <v>72</v>
      </c>
      <c r="AF91" s="7">
        <f>AF74+AF66</f>
        <v>16</v>
      </c>
      <c r="AG91" s="7">
        <f>AG74+AG66</f>
        <v>20</v>
      </c>
      <c r="AH91" s="7"/>
      <c r="AI91" s="7">
        <f>AI74+AI66</f>
        <v>27</v>
      </c>
      <c r="AJ91" s="7">
        <f>AJ74+AJ66</f>
        <v>72</v>
      </c>
      <c r="AK91" s="7">
        <f>AK74+AK66</f>
        <v>12</v>
      </c>
      <c r="AL91" s="13">
        <f>AL74+AL66</f>
        <v>24</v>
      </c>
      <c r="AM91" s="13"/>
      <c r="AN91" s="74">
        <f>AN74+AN66</f>
        <v>26</v>
      </c>
      <c r="AO91" s="7">
        <f>AO74+AO66</f>
        <v>16</v>
      </c>
      <c r="AP91" s="7">
        <f>AP74+AP66</f>
        <v>4</v>
      </c>
      <c r="AQ91" s="7">
        <f>AQ74+AQ66</f>
        <v>20</v>
      </c>
      <c r="AR91" s="7"/>
      <c r="AS91" s="7">
        <f>AS74+AS66</f>
        <v>27</v>
      </c>
      <c r="AT91" s="12"/>
      <c r="AU91" s="12"/>
      <c r="AV91" s="6"/>
    </row>
    <row r="92" spans="1:48" s="338" customFormat="1" ht="12.75" customHeight="1">
      <c r="A92" s="60"/>
      <c r="B92" s="154"/>
      <c r="C92" s="75" t="s">
        <v>38</v>
      </c>
      <c r="D92" s="76"/>
      <c r="E92" s="76"/>
      <c r="F92" s="76"/>
      <c r="G92" s="76"/>
      <c r="H92" s="76"/>
      <c r="I92" s="76">
        <f>I67+COUNTIF(I75:I90,"s")</f>
        <v>0</v>
      </c>
      <c r="J92" s="76"/>
      <c r="K92" s="76"/>
      <c r="L92" s="76"/>
      <c r="M92" s="76"/>
      <c r="N92" s="76">
        <f>N67+COUNTIF(N75:N90,"s")</f>
        <v>1</v>
      </c>
      <c r="O92" s="76"/>
      <c r="P92" s="76"/>
      <c r="Q92" s="76"/>
      <c r="R92" s="76"/>
      <c r="S92" s="76">
        <f>S67+COUNTIF(S75:S90,"s")</f>
        <v>1</v>
      </c>
      <c r="T92" s="76"/>
      <c r="U92" s="76"/>
      <c r="V92" s="76"/>
      <c r="W92" s="76"/>
      <c r="X92" s="76">
        <f>X67+COUNTIF(X75:X90,"s")</f>
        <v>0</v>
      </c>
      <c r="Y92" s="76"/>
      <c r="Z92" s="76"/>
      <c r="AA92" s="76"/>
      <c r="AB92" s="76"/>
      <c r="AC92" s="76">
        <f>AC67+COUNTIF(AC75:AC90,"s")</f>
        <v>0</v>
      </c>
      <c r="AD92" s="76"/>
      <c r="AE92" s="76"/>
      <c r="AF92" s="76"/>
      <c r="AG92" s="76"/>
      <c r="AH92" s="76">
        <f>AH67+COUNTIF(AH75:AH90,"s")</f>
        <v>0</v>
      </c>
      <c r="AI92" s="76"/>
      <c r="AJ92" s="76"/>
      <c r="AK92" s="76"/>
      <c r="AL92" s="76"/>
      <c r="AM92" s="76">
        <f>AM67+COUNTIF(AM75:AM90,"s")</f>
        <v>0</v>
      </c>
      <c r="AN92" s="76"/>
      <c r="AO92" s="76"/>
      <c r="AP92" s="76"/>
      <c r="AQ92" s="76"/>
      <c r="AR92" s="76">
        <f>AR67+COUNTIF(AR75:AR90,"s")</f>
        <v>0</v>
      </c>
      <c r="AS92" s="71"/>
      <c r="AT92" s="12"/>
      <c r="AU92" s="12"/>
      <c r="AV92" s="6"/>
    </row>
    <row r="93" spans="1:48" s="338" customFormat="1" ht="12.75" customHeight="1">
      <c r="A93" s="55"/>
      <c r="B93" s="65"/>
      <c r="C93" s="77" t="s">
        <v>39</v>
      </c>
      <c r="D93" s="8"/>
      <c r="E93" s="8"/>
      <c r="F93" s="8"/>
      <c r="G93" s="8"/>
      <c r="H93" s="8"/>
      <c r="I93" s="8">
        <f>I68+COUNTIF(I75:I90,"v")</f>
        <v>4</v>
      </c>
      <c r="J93" s="8"/>
      <c r="K93" s="8"/>
      <c r="L93" s="8"/>
      <c r="M93" s="8"/>
      <c r="N93" s="8">
        <f>N68+COUNTIF(N75:N90,"v")</f>
        <v>2</v>
      </c>
      <c r="O93" s="8"/>
      <c r="P93" s="8"/>
      <c r="Q93" s="8"/>
      <c r="R93" s="8"/>
      <c r="S93" s="8">
        <f>S68+COUNTIF(S75:S90,"v")</f>
        <v>4</v>
      </c>
      <c r="T93" s="8"/>
      <c r="U93" s="8"/>
      <c r="V93" s="8"/>
      <c r="W93" s="8"/>
      <c r="X93" s="8">
        <f>X68+COUNTIF(X75:X90,"v")</f>
        <v>2</v>
      </c>
      <c r="Y93" s="8"/>
      <c r="Z93" s="8"/>
      <c r="AA93" s="8"/>
      <c r="AB93" s="8"/>
      <c r="AC93" s="8">
        <f>AC68+COUNTIF(AC75:AC90,"v")</f>
        <v>4</v>
      </c>
      <c r="AD93" s="8"/>
      <c r="AE93" s="8"/>
      <c r="AF93" s="8"/>
      <c r="AG93" s="8"/>
      <c r="AH93" s="8">
        <f>AH68+COUNTIF(AH75:AH90,"v")</f>
        <v>5</v>
      </c>
      <c r="AI93" s="8"/>
      <c r="AJ93" s="8"/>
      <c r="AK93" s="8"/>
      <c r="AL93" s="8"/>
      <c r="AM93" s="8">
        <f>AM68+COUNTIF(AM75:AM90,"v")</f>
        <v>5</v>
      </c>
      <c r="AN93" s="8"/>
      <c r="AO93" s="8"/>
      <c r="AP93" s="8"/>
      <c r="AQ93" s="8"/>
      <c r="AR93" s="8">
        <f>AR68+COUNTIF(AR75:AR90,"v")</f>
        <v>1</v>
      </c>
      <c r="AS93" s="67"/>
      <c r="AT93" s="12"/>
      <c r="AU93" s="12"/>
      <c r="AV93" s="6"/>
    </row>
    <row r="94" spans="1:48" s="338" customFormat="1" ht="12.75" customHeight="1">
      <c r="A94" s="55"/>
      <c r="B94" s="65"/>
      <c r="C94" s="77" t="s">
        <v>40</v>
      </c>
      <c r="D94" s="8"/>
      <c r="E94" s="8"/>
      <c r="F94" s="8"/>
      <c r="G94" s="8"/>
      <c r="H94" s="8"/>
      <c r="I94" s="8">
        <f>I69+COUNTIF(I75:I90,"f")</f>
        <v>2</v>
      </c>
      <c r="J94" s="8"/>
      <c r="K94" s="8"/>
      <c r="L94" s="8"/>
      <c r="M94" s="8"/>
      <c r="N94" s="8">
        <f>N69+COUNTIF(N75:N90,"f")</f>
        <v>4</v>
      </c>
      <c r="O94" s="8"/>
      <c r="P94" s="8"/>
      <c r="Q94" s="8"/>
      <c r="R94" s="8"/>
      <c r="S94" s="8">
        <f>S69+COUNTIF(S75:S90,"f")</f>
        <v>2</v>
      </c>
      <c r="T94" s="8"/>
      <c r="U94" s="8"/>
      <c r="V94" s="8"/>
      <c r="W94" s="8"/>
      <c r="X94" s="8">
        <f>X69+COUNTIF(X75:X90,"f")</f>
        <v>7</v>
      </c>
      <c r="Y94" s="8"/>
      <c r="Z94" s="8"/>
      <c r="AA94" s="8"/>
      <c r="AB94" s="8"/>
      <c r="AC94" s="8">
        <f>AC69+COUNTIF(AC75:AC90,"f")</f>
        <v>5</v>
      </c>
      <c r="AD94" s="8"/>
      <c r="AE94" s="8"/>
      <c r="AF94" s="8"/>
      <c r="AG94" s="8"/>
      <c r="AH94" s="8">
        <f>AH69+COUNTIF(AH75:AH90,"f")</f>
        <v>4</v>
      </c>
      <c r="AI94" s="8"/>
      <c r="AJ94" s="8"/>
      <c r="AK94" s="8"/>
      <c r="AL94" s="8"/>
      <c r="AM94" s="8">
        <f>AM69+COUNTIF(AM75:AM90,"f")</f>
        <v>4</v>
      </c>
      <c r="AN94" s="8"/>
      <c r="AO94" s="8"/>
      <c r="AP94" s="8"/>
      <c r="AQ94" s="8"/>
      <c r="AR94" s="8">
        <f>AR69+COUNTIF(AR75:AR90,"f")</f>
        <v>3</v>
      </c>
      <c r="AS94" s="67"/>
      <c r="AT94" s="12"/>
      <c r="AU94" s="12"/>
      <c r="AV94" s="6"/>
    </row>
    <row r="95" spans="1:48" s="338" customFormat="1" ht="12.75" customHeight="1" thickBot="1">
      <c r="A95" s="55"/>
      <c r="B95" s="65"/>
      <c r="C95" s="356" t="s">
        <v>50</v>
      </c>
      <c r="D95" s="70"/>
      <c r="E95" s="70"/>
      <c r="F95" s="70"/>
      <c r="G95" s="70"/>
      <c r="H95" s="70"/>
      <c r="I95" s="70">
        <f>I70+COUNTIF(I75:I90,"e")</f>
        <v>0</v>
      </c>
      <c r="J95" s="70"/>
      <c r="K95" s="70"/>
      <c r="L95" s="70"/>
      <c r="M95" s="70"/>
      <c r="N95" s="70">
        <f>N70+COUNTIF(N75:N90,"e")</f>
        <v>0</v>
      </c>
      <c r="O95" s="70"/>
      <c r="P95" s="70"/>
      <c r="Q95" s="70"/>
      <c r="R95" s="70"/>
      <c r="S95" s="70">
        <f>S70+COUNTIF(S75:S90,"e")</f>
        <v>0</v>
      </c>
      <c r="T95" s="70"/>
      <c r="U95" s="70"/>
      <c r="V95" s="70"/>
      <c r="W95" s="70"/>
      <c r="X95" s="70">
        <f>X70+COUNTIF(X75:X90,"e")</f>
        <v>0</v>
      </c>
      <c r="Y95" s="70"/>
      <c r="Z95" s="70"/>
      <c r="AA95" s="70"/>
      <c r="AB95" s="70"/>
      <c r="AC95" s="70">
        <f>AC70+COUNTIF(AC75:AC90,"e")</f>
        <v>0</v>
      </c>
      <c r="AD95" s="70"/>
      <c r="AE95" s="70"/>
      <c r="AF95" s="70"/>
      <c r="AG95" s="70"/>
      <c r="AH95" s="70">
        <f>AH70+COUNTIF(AH75:AH90,"e")</f>
        <v>0</v>
      </c>
      <c r="AI95" s="70"/>
      <c r="AJ95" s="70"/>
      <c r="AK95" s="70"/>
      <c r="AL95" s="70"/>
      <c r="AM95" s="70">
        <f>AM70+COUNTIF(AM75:AM90,"e")</f>
        <v>0</v>
      </c>
      <c r="AN95" s="70"/>
      <c r="AO95" s="70"/>
      <c r="AP95" s="70"/>
      <c r="AQ95" s="70"/>
      <c r="AR95" s="70">
        <f>AR70+COUNTIF(AR75:AR90,"e")</f>
        <v>0</v>
      </c>
      <c r="AS95" s="69"/>
      <c r="AT95" s="12"/>
      <c r="AU95" s="12"/>
      <c r="AV95" s="6"/>
    </row>
    <row r="96" spans="1:48" s="338" customFormat="1" ht="12.75" customHeight="1" thickBot="1">
      <c r="A96" s="357"/>
      <c r="B96" s="358">
        <f>D91</f>
        <v>768</v>
      </c>
      <c r="C96" s="18" t="s">
        <v>57</v>
      </c>
      <c r="D96" s="355"/>
      <c r="E96" s="355"/>
      <c r="F96" s="25">
        <f>SUM(F91:H91)</f>
        <v>100</v>
      </c>
      <c r="G96" s="25"/>
      <c r="H96" s="25"/>
      <c r="I96" s="25"/>
      <c r="J96" s="25"/>
      <c r="K96" s="25">
        <f>SUM(K91:M91)</f>
        <v>100</v>
      </c>
      <c r="L96" s="25"/>
      <c r="M96" s="25"/>
      <c r="N96" s="25"/>
      <c r="O96" s="25"/>
      <c r="P96" s="25">
        <f>SUM(P91:R91)</f>
        <v>80</v>
      </c>
      <c r="Q96" s="25"/>
      <c r="R96" s="25"/>
      <c r="S96" s="25"/>
      <c r="T96" s="25"/>
      <c r="U96" s="25">
        <f>SUM(U91:W91)</f>
        <v>120</v>
      </c>
      <c r="V96" s="25"/>
      <c r="W96" s="25"/>
      <c r="X96" s="25"/>
      <c r="Y96" s="25"/>
      <c r="Z96" s="25">
        <f>SUM(Z91:AB91)</f>
        <v>112</v>
      </c>
      <c r="AA96" s="25"/>
      <c r="AB96" s="25"/>
      <c r="AC96" s="25"/>
      <c r="AD96" s="25"/>
      <c r="AE96" s="25">
        <f>SUM(AE91:AG91)</f>
        <v>108</v>
      </c>
      <c r="AF96" s="25"/>
      <c r="AG96" s="25"/>
      <c r="AH96" s="25"/>
      <c r="AI96" s="25"/>
      <c r="AJ96" s="25">
        <f>SUM(AJ91:AL91)</f>
        <v>108</v>
      </c>
      <c r="AK96" s="25"/>
      <c r="AL96" s="25"/>
      <c r="AM96" s="25"/>
      <c r="AN96" s="25"/>
      <c r="AO96" s="25">
        <f>SUM(AO91:AQ91)</f>
        <v>40</v>
      </c>
      <c r="AP96" s="25"/>
      <c r="AQ96" s="25"/>
      <c r="AR96" s="25"/>
      <c r="AS96" s="73"/>
      <c r="AT96" s="9"/>
      <c r="AU96" s="9"/>
      <c r="AV96" s="6"/>
    </row>
    <row r="97" spans="1:48" s="95" customFormat="1" ht="12.75" customHeight="1">
      <c r="A97" s="161"/>
      <c r="B97" s="162"/>
      <c r="C97" s="161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</row>
    <row r="98" spans="1:48" s="95" customFormat="1" ht="12.75" customHeight="1" thickBot="1">
      <c r="A98" s="161"/>
      <c r="B98" s="232" t="s">
        <v>177</v>
      </c>
      <c r="C98" s="198"/>
      <c r="D98" s="163"/>
      <c r="E98" s="163"/>
      <c r="F98" s="192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192"/>
      <c r="AS98" s="192"/>
      <c r="AT98" s="163"/>
      <c r="AU98" s="163"/>
      <c r="AV98" s="163"/>
    </row>
    <row r="99" spans="1:48" s="95" customFormat="1" ht="12.75" customHeight="1" thickBot="1">
      <c r="A99" s="218" t="s">
        <v>54</v>
      </c>
      <c r="B99" s="219"/>
      <c r="C99" s="220"/>
      <c r="D99" s="78">
        <f>SUM(D100:D114)</f>
        <v>180</v>
      </c>
      <c r="E99" s="78">
        <f>SUM(E100:E114)</f>
        <v>62</v>
      </c>
      <c r="F99" s="221">
        <f>SUM(F100:F114)</f>
        <v>0</v>
      </c>
      <c r="G99" s="221">
        <f aca="true" t="shared" si="16" ref="G99:AS99">SUM(G100:G114)</f>
        <v>0</v>
      </c>
      <c r="H99" s="221">
        <f t="shared" si="16"/>
        <v>0</v>
      </c>
      <c r="I99" s="221">
        <f t="shared" si="16"/>
        <v>0</v>
      </c>
      <c r="J99" s="221">
        <f t="shared" si="16"/>
        <v>0</v>
      </c>
      <c r="K99" s="221">
        <f t="shared" si="16"/>
        <v>0</v>
      </c>
      <c r="L99" s="221">
        <f t="shared" si="16"/>
        <v>0</v>
      </c>
      <c r="M99" s="221">
        <f t="shared" si="16"/>
        <v>0</v>
      </c>
      <c r="N99" s="221">
        <f t="shared" si="16"/>
        <v>0</v>
      </c>
      <c r="O99" s="221">
        <f t="shared" si="16"/>
        <v>0</v>
      </c>
      <c r="P99" s="221">
        <f t="shared" si="16"/>
        <v>0</v>
      </c>
      <c r="Q99" s="221">
        <f t="shared" si="16"/>
        <v>0</v>
      </c>
      <c r="R99" s="221">
        <f t="shared" si="16"/>
        <v>0</v>
      </c>
      <c r="S99" s="221">
        <f t="shared" si="16"/>
        <v>0</v>
      </c>
      <c r="T99" s="221">
        <f t="shared" si="16"/>
        <v>0</v>
      </c>
      <c r="U99" s="221">
        <f t="shared" si="16"/>
        <v>0</v>
      </c>
      <c r="V99" s="221">
        <f t="shared" si="16"/>
        <v>0</v>
      </c>
      <c r="W99" s="221">
        <f t="shared" si="16"/>
        <v>0</v>
      </c>
      <c r="X99" s="221">
        <f t="shared" si="16"/>
        <v>0</v>
      </c>
      <c r="Y99" s="221">
        <f t="shared" si="16"/>
        <v>0</v>
      </c>
      <c r="Z99" s="221">
        <f t="shared" si="16"/>
        <v>16</v>
      </c>
      <c r="AA99" s="221">
        <f t="shared" si="16"/>
        <v>12</v>
      </c>
      <c r="AB99" s="221">
        <f t="shared" si="16"/>
        <v>12</v>
      </c>
      <c r="AC99" s="221">
        <f t="shared" si="16"/>
        <v>0</v>
      </c>
      <c r="AD99" s="221">
        <f t="shared" si="16"/>
        <v>10</v>
      </c>
      <c r="AE99" s="221">
        <f t="shared" si="16"/>
        <v>20</v>
      </c>
      <c r="AF99" s="221">
        <f t="shared" si="16"/>
        <v>4</v>
      </c>
      <c r="AG99" s="221">
        <f t="shared" si="16"/>
        <v>12</v>
      </c>
      <c r="AH99" s="221">
        <f t="shared" si="16"/>
        <v>0</v>
      </c>
      <c r="AI99" s="221">
        <f t="shared" si="16"/>
        <v>9</v>
      </c>
      <c r="AJ99" s="221">
        <f t="shared" si="16"/>
        <v>32</v>
      </c>
      <c r="AK99" s="221">
        <f t="shared" si="16"/>
        <v>12</v>
      </c>
      <c r="AL99" s="221">
        <f t="shared" si="16"/>
        <v>20</v>
      </c>
      <c r="AM99" s="221">
        <f t="shared" si="16"/>
        <v>0</v>
      </c>
      <c r="AN99" s="221">
        <f t="shared" si="16"/>
        <v>16</v>
      </c>
      <c r="AO99" s="221">
        <f t="shared" si="16"/>
        <v>16</v>
      </c>
      <c r="AP99" s="221">
        <f t="shared" si="16"/>
        <v>0</v>
      </c>
      <c r="AQ99" s="221">
        <f t="shared" si="16"/>
        <v>24</v>
      </c>
      <c r="AR99" s="221">
        <f t="shared" si="16"/>
        <v>0</v>
      </c>
      <c r="AS99" s="221">
        <f t="shared" si="16"/>
        <v>27</v>
      </c>
      <c r="AT99" s="24"/>
      <c r="AU99" s="25"/>
      <c r="AV99" s="222"/>
    </row>
    <row r="100" spans="1:48" s="95" customFormat="1" ht="12.75" customHeight="1" thickBot="1">
      <c r="A100" s="16" t="s">
        <v>210</v>
      </c>
      <c r="B100" s="72" t="s">
        <v>144</v>
      </c>
      <c r="C100" s="149" t="s">
        <v>153</v>
      </c>
      <c r="D100" s="223">
        <f aca="true" t="shared" si="17" ref="D100:D114">SUM(F100:AS100)-E100</f>
        <v>16</v>
      </c>
      <c r="E100" s="223">
        <f aca="true" t="shared" si="18" ref="E100:E114">J100+O100+T100+Y100+AD100+AI100+AN100+AS100</f>
        <v>4</v>
      </c>
      <c r="F100" s="200"/>
      <c r="G100" s="33"/>
      <c r="H100" s="31"/>
      <c r="I100" s="118"/>
      <c r="J100" s="58"/>
      <c r="K100" s="26"/>
      <c r="L100" s="136"/>
      <c r="M100" s="27"/>
      <c r="N100" s="27"/>
      <c r="O100" s="58"/>
      <c r="P100" s="26"/>
      <c r="Q100" s="27"/>
      <c r="R100" s="27"/>
      <c r="S100" s="136"/>
      <c r="T100" s="58"/>
      <c r="U100" s="201"/>
      <c r="V100" s="202"/>
      <c r="W100" s="202"/>
      <c r="X100" s="202"/>
      <c r="Y100" s="203"/>
      <c r="Z100" s="201"/>
      <c r="AA100" s="202"/>
      <c r="AB100" s="202"/>
      <c r="AC100" s="202"/>
      <c r="AD100" s="203"/>
      <c r="AE100" s="26">
        <v>8</v>
      </c>
      <c r="AF100" s="136">
        <v>4</v>
      </c>
      <c r="AG100" s="27">
        <v>4</v>
      </c>
      <c r="AH100" s="136" t="s">
        <v>45</v>
      </c>
      <c r="AI100" s="58">
        <v>4</v>
      </c>
      <c r="AJ100" s="26"/>
      <c r="AK100" s="136"/>
      <c r="AL100" s="27"/>
      <c r="AM100" s="27"/>
      <c r="AN100" s="58"/>
      <c r="AO100" s="57"/>
      <c r="AP100" s="27"/>
      <c r="AQ100" s="57"/>
      <c r="AR100" s="27"/>
      <c r="AS100" s="57"/>
      <c r="AT100" s="204">
        <v>9</v>
      </c>
      <c r="AU100" s="125">
        <v>42</v>
      </c>
      <c r="AV100" s="58"/>
    </row>
    <row r="101" spans="1:48" s="95" customFormat="1" ht="12.75" customHeight="1" thickBot="1">
      <c r="A101" s="61" t="s">
        <v>211</v>
      </c>
      <c r="B101" s="72" t="s">
        <v>145</v>
      </c>
      <c r="C101" s="149" t="s">
        <v>154</v>
      </c>
      <c r="D101" s="223">
        <f t="shared" si="17"/>
        <v>12</v>
      </c>
      <c r="E101" s="223">
        <f t="shared" si="18"/>
        <v>4</v>
      </c>
      <c r="F101" s="34"/>
      <c r="G101" s="37"/>
      <c r="H101" s="35"/>
      <c r="I101" s="80"/>
      <c r="J101" s="83"/>
      <c r="K101" s="34"/>
      <c r="L101" s="80"/>
      <c r="M101" s="35"/>
      <c r="N101" s="35"/>
      <c r="O101" s="83"/>
      <c r="P101" s="34"/>
      <c r="Q101" s="35"/>
      <c r="R101" s="35"/>
      <c r="S101" s="80"/>
      <c r="T101" s="83"/>
      <c r="U101" s="129"/>
      <c r="V101" s="127"/>
      <c r="W101" s="127"/>
      <c r="X101" s="127"/>
      <c r="Y101" s="197"/>
      <c r="Z101" s="129"/>
      <c r="AA101" s="127"/>
      <c r="AB101" s="127"/>
      <c r="AC101" s="127"/>
      <c r="AD101" s="197"/>
      <c r="AE101" s="34"/>
      <c r="AF101" s="80"/>
      <c r="AG101" s="35"/>
      <c r="AH101" s="80"/>
      <c r="AI101" s="83"/>
      <c r="AJ101" s="34">
        <v>8</v>
      </c>
      <c r="AK101" s="80">
        <v>0</v>
      </c>
      <c r="AL101" s="35">
        <v>4</v>
      </c>
      <c r="AM101" s="35" t="s">
        <v>45</v>
      </c>
      <c r="AN101" s="83">
        <v>4</v>
      </c>
      <c r="AO101" s="174"/>
      <c r="AP101" s="35"/>
      <c r="AQ101" s="41"/>
      <c r="AR101" s="35"/>
      <c r="AS101" s="83"/>
      <c r="AT101" s="199">
        <v>95</v>
      </c>
      <c r="AU101" s="38"/>
      <c r="AV101" s="83"/>
    </row>
    <row r="102" spans="1:48" s="95" customFormat="1" ht="12.75" customHeight="1" thickBot="1">
      <c r="A102" s="61" t="s">
        <v>212</v>
      </c>
      <c r="B102" s="72" t="s">
        <v>146</v>
      </c>
      <c r="C102" s="149" t="s">
        <v>155</v>
      </c>
      <c r="D102" s="223">
        <f t="shared" si="17"/>
        <v>12</v>
      </c>
      <c r="E102" s="223">
        <f t="shared" si="18"/>
        <v>3</v>
      </c>
      <c r="F102" s="174"/>
      <c r="G102" s="37"/>
      <c r="H102" s="35"/>
      <c r="I102" s="80"/>
      <c r="J102" s="83"/>
      <c r="K102" s="34"/>
      <c r="L102" s="80"/>
      <c r="M102" s="35"/>
      <c r="N102" s="35"/>
      <c r="O102" s="83"/>
      <c r="P102" s="34"/>
      <c r="Q102" s="35"/>
      <c r="R102" s="35"/>
      <c r="S102" s="80"/>
      <c r="T102" s="83"/>
      <c r="U102" s="129"/>
      <c r="V102" s="127"/>
      <c r="W102" s="127"/>
      <c r="X102" s="127"/>
      <c r="Y102" s="197"/>
      <c r="Z102" s="129"/>
      <c r="AA102" s="127"/>
      <c r="AB102" s="127"/>
      <c r="AC102" s="127"/>
      <c r="AD102" s="197"/>
      <c r="AE102" s="34"/>
      <c r="AF102" s="80"/>
      <c r="AG102" s="35"/>
      <c r="AH102" s="80"/>
      <c r="AI102" s="83"/>
      <c r="AJ102" s="34">
        <v>8</v>
      </c>
      <c r="AK102" s="80">
        <v>0</v>
      </c>
      <c r="AL102" s="35">
        <v>4</v>
      </c>
      <c r="AM102" s="35" t="s">
        <v>41</v>
      </c>
      <c r="AN102" s="83">
        <v>3</v>
      </c>
      <c r="AO102" s="41"/>
      <c r="AP102" s="35"/>
      <c r="AQ102" s="41"/>
      <c r="AR102" s="35"/>
      <c r="AS102" s="83"/>
      <c r="AT102" s="199">
        <v>96</v>
      </c>
      <c r="AU102" s="38"/>
      <c r="AV102" s="83"/>
    </row>
    <row r="103" spans="1:48" s="95" customFormat="1" ht="12.75" customHeight="1" thickBot="1">
      <c r="A103" s="61" t="s">
        <v>213</v>
      </c>
      <c r="B103" s="72" t="s">
        <v>147</v>
      </c>
      <c r="C103" s="149" t="s">
        <v>156</v>
      </c>
      <c r="D103" s="223">
        <f t="shared" si="17"/>
        <v>12</v>
      </c>
      <c r="E103" s="223">
        <f t="shared" si="18"/>
        <v>3</v>
      </c>
      <c r="F103" s="174"/>
      <c r="G103" s="37"/>
      <c r="H103" s="35"/>
      <c r="I103" s="80"/>
      <c r="J103" s="83"/>
      <c r="K103" s="34"/>
      <c r="L103" s="80"/>
      <c r="M103" s="35"/>
      <c r="N103" s="35"/>
      <c r="O103" s="83"/>
      <c r="P103" s="34"/>
      <c r="Q103" s="35"/>
      <c r="R103" s="35"/>
      <c r="S103" s="80"/>
      <c r="T103" s="83"/>
      <c r="U103" s="129"/>
      <c r="V103" s="127"/>
      <c r="W103" s="127"/>
      <c r="X103" s="127"/>
      <c r="Y103" s="197"/>
      <c r="Z103" s="129"/>
      <c r="AA103" s="127"/>
      <c r="AB103" s="127"/>
      <c r="AC103" s="127"/>
      <c r="AD103" s="197"/>
      <c r="AE103" s="34">
        <v>8</v>
      </c>
      <c r="AF103" s="80">
        <v>0</v>
      </c>
      <c r="AG103" s="35">
        <v>4</v>
      </c>
      <c r="AH103" s="80" t="s">
        <v>45</v>
      </c>
      <c r="AI103" s="83">
        <v>3</v>
      </c>
      <c r="AJ103" s="34"/>
      <c r="AK103" s="80"/>
      <c r="AL103" s="35"/>
      <c r="AM103" s="35"/>
      <c r="AN103" s="83"/>
      <c r="AO103" s="41"/>
      <c r="AP103" s="35"/>
      <c r="AQ103" s="41"/>
      <c r="AR103" s="35"/>
      <c r="AS103" s="83"/>
      <c r="AT103" s="199">
        <v>50</v>
      </c>
      <c r="AU103" s="38"/>
      <c r="AV103" s="83"/>
    </row>
    <row r="104" spans="1:48" s="95" customFormat="1" ht="12.75" customHeight="1" thickBot="1">
      <c r="A104" s="61" t="s">
        <v>214</v>
      </c>
      <c r="B104" s="72" t="s">
        <v>286</v>
      </c>
      <c r="C104" s="149" t="s">
        <v>157</v>
      </c>
      <c r="D104" s="223">
        <f t="shared" si="17"/>
        <v>16</v>
      </c>
      <c r="E104" s="223">
        <f t="shared" si="18"/>
        <v>4</v>
      </c>
      <c r="F104" s="174"/>
      <c r="G104" s="37"/>
      <c r="H104" s="35"/>
      <c r="I104" s="80"/>
      <c r="J104" s="83"/>
      <c r="K104" s="34"/>
      <c r="L104" s="80"/>
      <c r="M104" s="35"/>
      <c r="N104" s="35"/>
      <c r="O104" s="83"/>
      <c r="P104" s="34"/>
      <c r="Q104" s="35"/>
      <c r="R104" s="35"/>
      <c r="S104" s="80"/>
      <c r="T104" s="83"/>
      <c r="U104" s="129"/>
      <c r="V104" s="127"/>
      <c r="W104" s="127"/>
      <c r="X104" s="127"/>
      <c r="Y104" s="197"/>
      <c r="Z104" s="129">
        <v>8</v>
      </c>
      <c r="AA104" s="127">
        <v>0</v>
      </c>
      <c r="AB104" s="127">
        <v>8</v>
      </c>
      <c r="AC104" s="127" t="s">
        <v>45</v>
      </c>
      <c r="AD104" s="197">
        <v>4</v>
      </c>
      <c r="AE104" s="34"/>
      <c r="AF104" s="80"/>
      <c r="AG104" s="35"/>
      <c r="AH104" s="80"/>
      <c r="AI104" s="83"/>
      <c r="AJ104" s="34"/>
      <c r="AK104" s="80"/>
      <c r="AL104" s="35"/>
      <c r="AM104" s="35"/>
      <c r="AN104" s="83"/>
      <c r="AO104" s="41"/>
      <c r="AP104" s="35"/>
      <c r="AQ104" s="41"/>
      <c r="AR104" s="35"/>
      <c r="AS104" s="83"/>
      <c r="AT104" s="199">
        <v>40</v>
      </c>
      <c r="AU104" s="38"/>
      <c r="AV104" s="83"/>
    </row>
    <row r="105" spans="1:48" s="95" customFormat="1" ht="12.75" customHeight="1" thickBot="1">
      <c r="A105" s="61" t="s">
        <v>215</v>
      </c>
      <c r="B105" s="72" t="s">
        <v>148</v>
      </c>
      <c r="C105" s="149" t="s">
        <v>158</v>
      </c>
      <c r="D105" s="223">
        <f t="shared" si="17"/>
        <v>16</v>
      </c>
      <c r="E105" s="223">
        <f t="shared" si="18"/>
        <v>4</v>
      </c>
      <c r="F105" s="174"/>
      <c r="G105" s="37"/>
      <c r="H105" s="35"/>
      <c r="I105" s="80"/>
      <c r="J105" s="83"/>
      <c r="K105" s="34"/>
      <c r="L105" s="80"/>
      <c r="M105" s="35"/>
      <c r="N105" s="35"/>
      <c r="O105" s="83"/>
      <c r="P105" s="34"/>
      <c r="Q105" s="35"/>
      <c r="R105" s="35"/>
      <c r="S105" s="80"/>
      <c r="T105" s="83"/>
      <c r="U105" s="129"/>
      <c r="V105" s="127"/>
      <c r="W105" s="127"/>
      <c r="X105" s="127"/>
      <c r="Y105" s="197"/>
      <c r="Z105" s="129">
        <v>8</v>
      </c>
      <c r="AA105" s="127">
        <v>4</v>
      </c>
      <c r="AB105" s="127">
        <v>4</v>
      </c>
      <c r="AC105" s="127" t="s">
        <v>45</v>
      </c>
      <c r="AD105" s="197">
        <v>4</v>
      </c>
      <c r="AE105" s="34"/>
      <c r="AF105" s="80"/>
      <c r="AG105" s="35"/>
      <c r="AH105" s="35"/>
      <c r="AI105" s="83"/>
      <c r="AJ105" s="34"/>
      <c r="AK105" s="80"/>
      <c r="AL105" s="35"/>
      <c r="AM105" s="35"/>
      <c r="AN105" s="83"/>
      <c r="AO105" s="41"/>
      <c r="AP105" s="35"/>
      <c r="AQ105" s="41"/>
      <c r="AR105" s="35"/>
      <c r="AS105" s="83"/>
      <c r="AT105" s="199">
        <v>51</v>
      </c>
      <c r="AU105" s="38"/>
      <c r="AV105" s="83"/>
    </row>
    <row r="106" spans="1:48" s="95" customFormat="1" ht="12.75" customHeight="1" thickBot="1">
      <c r="A106" s="61" t="s">
        <v>216</v>
      </c>
      <c r="B106" s="72" t="s">
        <v>283</v>
      </c>
      <c r="C106" s="149" t="s">
        <v>159</v>
      </c>
      <c r="D106" s="223">
        <f t="shared" si="17"/>
        <v>8</v>
      </c>
      <c r="E106" s="223">
        <f t="shared" si="18"/>
        <v>2</v>
      </c>
      <c r="F106" s="174"/>
      <c r="G106" s="37"/>
      <c r="H106" s="35"/>
      <c r="I106" s="80"/>
      <c r="J106" s="83"/>
      <c r="K106" s="34"/>
      <c r="L106" s="80"/>
      <c r="M106" s="35"/>
      <c r="N106" s="35"/>
      <c r="O106" s="83"/>
      <c r="P106" s="34"/>
      <c r="Q106" s="35"/>
      <c r="R106" s="35"/>
      <c r="S106" s="80"/>
      <c r="T106" s="83"/>
      <c r="U106" s="129"/>
      <c r="V106" s="127"/>
      <c r="W106" s="127"/>
      <c r="X106" s="127"/>
      <c r="Y106" s="197"/>
      <c r="Z106" s="129"/>
      <c r="AA106" s="127"/>
      <c r="AB106" s="127"/>
      <c r="AC106" s="127"/>
      <c r="AD106" s="197"/>
      <c r="AE106" s="34">
        <v>4</v>
      </c>
      <c r="AF106" s="80">
        <v>0</v>
      </c>
      <c r="AG106" s="35">
        <v>4</v>
      </c>
      <c r="AH106" s="80" t="s">
        <v>45</v>
      </c>
      <c r="AI106" s="83">
        <v>2</v>
      </c>
      <c r="AJ106" s="34"/>
      <c r="AK106" s="80"/>
      <c r="AL106" s="35"/>
      <c r="AM106" s="35"/>
      <c r="AN106" s="83"/>
      <c r="AO106" s="41"/>
      <c r="AP106" s="35"/>
      <c r="AQ106" s="41"/>
      <c r="AR106" s="35"/>
      <c r="AS106" s="83"/>
      <c r="AT106" s="199">
        <v>46</v>
      </c>
      <c r="AU106" s="38"/>
      <c r="AV106" s="83"/>
    </row>
    <row r="107" spans="1:48" s="95" customFormat="1" ht="12.75" customHeight="1" thickBot="1">
      <c r="A107" s="61" t="s">
        <v>217</v>
      </c>
      <c r="B107" s="72" t="s">
        <v>149</v>
      </c>
      <c r="C107" s="149" t="s">
        <v>160</v>
      </c>
      <c r="D107" s="223">
        <f t="shared" si="17"/>
        <v>16</v>
      </c>
      <c r="E107" s="223">
        <f t="shared" si="18"/>
        <v>3</v>
      </c>
      <c r="F107" s="174"/>
      <c r="G107" s="37"/>
      <c r="H107" s="35"/>
      <c r="I107" s="80"/>
      <c r="J107" s="83"/>
      <c r="K107" s="34"/>
      <c r="L107" s="80"/>
      <c r="M107" s="35"/>
      <c r="N107" s="35"/>
      <c r="O107" s="83"/>
      <c r="P107" s="34"/>
      <c r="Q107" s="35"/>
      <c r="R107" s="35"/>
      <c r="S107" s="80"/>
      <c r="T107" s="83"/>
      <c r="U107" s="129"/>
      <c r="V107" s="127"/>
      <c r="W107" s="127"/>
      <c r="X107" s="127"/>
      <c r="Y107" s="197"/>
      <c r="Z107" s="129"/>
      <c r="AA107" s="127"/>
      <c r="AB107" s="127"/>
      <c r="AC107" s="127"/>
      <c r="AD107" s="197"/>
      <c r="AE107" s="34"/>
      <c r="AF107" s="80"/>
      <c r="AG107" s="35"/>
      <c r="AH107" s="80"/>
      <c r="AI107" s="83"/>
      <c r="AJ107" s="34">
        <v>8</v>
      </c>
      <c r="AK107" s="80">
        <v>4</v>
      </c>
      <c r="AL107" s="35">
        <v>4</v>
      </c>
      <c r="AM107" s="35" t="s">
        <v>45</v>
      </c>
      <c r="AN107" s="83">
        <v>3</v>
      </c>
      <c r="AO107" s="41"/>
      <c r="AP107" s="35"/>
      <c r="AQ107" s="41"/>
      <c r="AR107" s="35"/>
      <c r="AS107" s="83"/>
      <c r="AT107" s="199">
        <v>100</v>
      </c>
      <c r="AU107" s="38"/>
      <c r="AV107" s="59"/>
    </row>
    <row r="108" spans="1:48" s="95" customFormat="1" ht="12.75" customHeight="1" thickBot="1">
      <c r="A108" s="61" t="s">
        <v>218</v>
      </c>
      <c r="B108" s="72" t="s">
        <v>150</v>
      </c>
      <c r="C108" s="149" t="s">
        <v>161</v>
      </c>
      <c r="D108" s="223">
        <f t="shared" si="17"/>
        <v>12</v>
      </c>
      <c r="E108" s="223">
        <f t="shared" si="18"/>
        <v>4</v>
      </c>
      <c r="F108" s="174"/>
      <c r="G108" s="37"/>
      <c r="H108" s="35"/>
      <c r="I108" s="80"/>
      <c r="J108" s="83"/>
      <c r="K108" s="34"/>
      <c r="L108" s="80"/>
      <c r="M108" s="35"/>
      <c r="N108" s="35"/>
      <c r="O108" s="83"/>
      <c r="P108" s="34"/>
      <c r="Q108" s="35"/>
      <c r="R108" s="35"/>
      <c r="S108" s="80"/>
      <c r="T108" s="83"/>
      <c r="U108" s="129"/>
      <c r="V108" s="127"/>
      <c r="W108" s="127"/>
      <c r="X108" s="127"/>
      <c r="Y108" s="197"/>
      <c r="Z108" s="129"/>
      <c r="AA108" s="127"/>
      <c r="AB108" s="127"/>
      <c r="AC108" s="127"/>
      <c r="AD108" s="197"/>
      <c r="AE108" s="34"/>
      <c r="AF108" s="80"/>
      <c r="AG108" s="35"/>
      <c r="AH108" s="80"/>
      <c r="AI108" s="83"/>
      <c r="AJ108" s="34"/>
      <c r="AK108" s="80"/>
      <c r="AL108" s="35"/>
      <c r="AM108" s="35"/>
      <c r="AN108" s="83"/>
      <c r="AO108" s="41">
        <v>8</v>
      </c>
      <c r="AP108" s="35">
        <v>0</v>
      </c>
      <c r="AQ108" s="41">
        <v>4</v>
      </c>
      <c r="AR108" s="35" t="s">
        <v>41</v>
      </c>
      <c r="AS108" s="83">
        <v>4</v>
      </c>
      <c r="AT108" s="199">
        <v>102</v>
      </c>
      <c r="AU108" s="38">
        <v>99</v>
      </c>
      <c r="AV108" s="166"/>
    </row>
    <row r="109" spans="1:48" s="95" customFormat="1" ht="12.75" customHeight="1" thickBot="1">
      <c r="A109" s="61" t="s">
        <v>219</v>
      </c>
      <c r="B109" s="72" t="s">
        <v>151</v>
      </c>
      <c r="C109" s="149" t="s">
        <v>162</v>
      </c>
      <c r="D109" s="223">
        <f t="shared" si="17"/>
        <v>16</v>
      </c>
      <c r="E109" s="223">
        <f t="shared" si="18"/>
        <v>4</v>
      </c>
      <c r="F109" s="174"/>
      <c r="G109" s="37"/>
      <c r="H109" s="35"/>
      <c r="I109" s="80"/>
      <c r="J109" s="83"/>
      <c r="K109" s="34"/>
      <c r="L109" s="80"/>
      <c r="M109" s="35"/>
      <c r="N109" s="35"/>
      <c r="O109" s="83"/>
      <c r="P109" s="34"/>
      <c r="Q109" s="35"/>
      <c r="R109" s="35"/>
      <c r="S109" s="80"/>
      <c r="T109" s="83"/>
      <c r="U109" s="129"/>
      <c r="V109" s="127"/>
      <c r="W109" s="127"/>
      <c r="X109" s="127"/>
      <c r="Y109" s="197"/>
      <c r="Z109" s="129"/>
      <c r="AA109" s="127"/>
      <c r="AB109" s="127"/>
      <c r="AC109" s="205"/>
      <c r="AD109" s="206"/>
      <c r="AE109" s="207"/>
      <c r="AF109" s="160"/>
      <c r="AG109" s="208"/>
      <c r="AH109" s="160"/>
      <c r="AI109" s="132"/>
      <c r="AJ109" s="207">
        <v>8</v>
      </c>
      <c r="AK109" s="160">
        <v>0</v>
      </c>
      <c r="AL109" s="208">
        <v>8</v>
      </c>
      <c r="AM109" s="208" t="s">
        <v>45</v>
      </c>
      <c r="AN109" s="132">
        <v>4</v>
      </c>
      <c r="AO109" s="173"/>
      <c r="AP109" s="208"/>
      <c r="AQ109" s="173"/>
      <c r="AR109" s="208"/>
      <c r="AS109" s="209"/>
      <c r="AT109" s="199">
        <v>51</v>
      </c>
      <c r="AU109" s="38"/>
      <c r="AV109" s="83"/>
    </row>
    <row r="110" spans="1:48" s="95" customFormat="1" ht="12.75" customHeight="1" thickBot="1">
      <c r="A110" s="61" t="s">
        <v>220</v>
      </c>
      <c r="B110" s="72" t="s">
        <v>152</v>
      </c>
      <c r="C110" s="149" t="s">
        <v>163</v>
      </c>
      <c r="D110" s="223">
        <f t="shared" si="17"/>
        <v>16</v>
      </c>
      <c r="E110" s="223">
        <f t="shared" si="18"/>
        <v>4</v>
      </c>
      <c r="F110" s="193"/>
      <c r="G110" s="46"/>
      <c r="H110" s="44"/>
      <c r="I110" s="52"/>
      <c r="J110" s="59"/>
      <c r="K110" s="43"/>
      <c r="L110" s="52"/>
      <c r="M110" s="44"/>
      <c r="N110" s="44"/>
      <c r="O110" s="59"/>
      <c r="P110" s="43"/>
      <c r="Q110" s="44"/>
      <c r="R110" s="44"/>
      <c r="S110" s="52"/>
      <c r="T110" s="59"/>
      <c r="U110" s="194"/>
      <c r="V110" s="195"/>
      <c r="W110" s="195"/>
      <c r="X110" s="195"/>
      <c r="Y110" s="190"/>
      <c r="Z110" s="194"/>
      <c r="AA110" s="195"/>
      <c r="AB110" s="195"/>
      <c r="AC110" s="127"/>
      <c r="AD110" s="197"/>
      <c r="AE110" s="34"/>
      <c r="AF110" s="80"/>
      <c r="AG110" s="35"/>
      <c r="AH110" s="80"/>
      <c r="AI110" s="83"/>
      <c r="AJ110" s="34"/>
      <c r="AK110" s="80"/>
      <c r="AL110" s="35"/>
      <c r="AM110" s="35"/>
      <c r="AN110" s="83"/>
      <c r="AO110" s="41">
        <v>8</v>
      </c>
      <c r="AP110" s="35">
        <v>0</v>
      </c>
      <c r="AQ110" s="41">
        <v>8</v>
      </c>
      <c r="AR110" s="35" t="s">
        <v>45</v>
      </c>
      <c r="AS110" s="12">
        <v>4</v>
      </c>
      <c r="AT110" s="199">
        <v>104</v>
      </c>
      <c r="AU110" s="38"/>
      <c r="AV110" s="83"/>
    </row>
    <row r="111" spans="1:48" s="95" customFormat="1" ht="12.75" customHeight="1" thickBot="1">
      <c r="A111" s="61" t="s">
        <v>221</v>
      </c>
      <c r="B111" s="56"/>
      <c r="C111" s="149" t="s">
        <v>142</v>
      </c>
      <c r="D111" s="223">
        <f t="shared" si="17"/>
        <v>8</v>
      </c>
      <c r="E111" s="223">
        <f t="shared" si="18"/>
        <v>2</v>
      </c>
      <c r="F111" s="34"/>
      <c r="G111" s="37"/>
      <c r="H111" s="35"/>
      <c r="I111" s="80"/>
      <c r="J111" s="83"/>
      <c r="K111" s="34"/>
      <c r="L111" s="80"/>
      <c r="M111" s="35"/>
      <c r="N111" s="35"/>
      <c r="O111" s="83"/>
      <c r="P111" s="34"/>
      <c r="Q111" s="35"/>
      <c r="R111" s="35"/>
      <c r="S111" s="80"/>
      <c r="T111" s="83"/>
      <c r="U111" s="129"/>
      <c r="V111" s="127"/>
      <c r="W111" s="127"/>
      <c r="X111" s="127"/>
      <c r="Y111" s="197"/>
      <c r="Z111" s="129"/>
      <c r="AA111" s="127"/>
      <c r="AB111" s="127"/>
      <c r="AC111" s="127"/>
      <c r="AD111" s="197"/>
      <c r="AE111" s="34"/>
      <c r="AF111" s="80"/>
      <c r="AG111" s="35"/>
      <c r="AH111" s="80"/>
      <c r="AI111" s="83"/>
      <c r="AJ111" s="34">
        <v>0</v>
      </c>
      <c r="AK111" s="80">
        <v>8</v>
      </c>
      <c r="AL111" s="35">
        <v>0</v>
      </c>
      <c r="AM111" s="35" t="s">
        <v>41</v>
      </c>
      <c r="AN111" s="83">
        <v>2</v>
      </c>
      <c r="AO111" s="41"/>
      <c r="AP111" s="35"/>
      <c r="AQ111" s="41"/>
      <c r="AR111" s="35"/>
      <c r="AS111" s="36"/>
      <c r="AT111" s="199"/>
      <c r="AU111" s="38"/>
      <c r="AV111" s="83"/>
    </row>
    <row r="112" spans="1:48" s="95" customFormat="1" ht="12.75" customHeight="1" thickBot="1">
      <c r="A112" s="61" t="s">
        <v>222</v>
      </c>
      <c r="B112" s="72"/>
      <c r="C112" s="149" t="s">
        <v>142</v>
      </c>
      <c r="D112" s="223">
        <f t="shared" si="17"/>
        <v>8</v>
      </c>
      <c r="E112" s="223">
        <f t="shared" si="18"/>
        <v>2</v>
      </c>
      <c r="F112" s="41"/>
      <c r="G112" s="37"/>
      <c r="H112" s="35"/>
      <c r="I112" s="80"/>
      <c r="J112" s="83"/>
      <c r="K112" s="34"/>
      <c r="L112" s="80"/>
      <c r="M112" s="35"/>
      <c r="N112" s="35"/>
      <c r="O112" s="83"/>
      <c r="P112" s="34"/>
      <c r="Q112" s="35"/>
      <c r="R112" s="35"/>
      <c r="S112" s="80"/>
      <c r="T112" s="83"/>
      <c r="U112" s="129"/>
      <c r="V112" s="127"/>
      <c r="W112" s="127"/>
      <c r="X112" s="127"/>
      <c r="Y112" s="197"/>
      <c r="Z112" s="129">
        <v>0</v>
      </c>
      <c r="AA112" s="127">
        <v>8</v>
      </c>
      <c r="AB112" s="127">
        <v>0</v>
      </c>
      <c r="AC112" s="127" t="s">
        <v>41</v>
      </c>
      <c r="AD112" s="197">
        <v>2</v>
      </c>
      <c r="AE112" s="34"/>
      <c r="AF112" s="80"/>
      <c r="AG112" s="35"/>
      <c r="AH112" s="80"/>
      <c r="AI112" s="41"/>
      <c r="AJ112" s="34"/>
      <c r="AK112" s="35"/>
      <c r="AL112" s="35"/>
      <c r="AM112" s="35"/>
      <c r="AN112" s="59"/>
      <c r="AO112" s="12"/>
      <c r="AP112" s="31"/>
      <c r="AQ112" s="12"/>
      <c r="AR112" s="31"/>
      <c r="AS112" s="12"/>
      <c r="AT112" s="199"/>
      <c r="AU112" s="38"/>
      <c r="AV112" s="83"/>
    </row>
    <row r="113" spans="1:48" s="95" customFormat="1" ht="12.75" customHeight="1" thickBot="1">
      <c r="A113" s="61" t="s">
        <v>223</v>
      </c>
      <c r="B113" s="72" t="s">
        <v>278</v>
      </c>
      <c r="C113" s="149" t="s">
        <v>143</v>
      </c>
      <c r="D113" s="223">
        <f t="shared" si="17"/>
        <v>12</v>
      </c>
      <c r="E113" s="223">
        <f t="shared" si="18"/>
        <v>4</v>
      </c>
      <c r="F113" s="174"/>
      <c r="G113" s="37"/>
      <c r="H113" s="35"/>
      <c r="I113" s="80"/>
      <c r="J113" s="83"/>
      <c r="K113" s="41"/>
      <c r="L113" s="35"/>
      <c r="M113" s="35"/>
      <c r="N113" s="35"/>
      <c r="O113" s="83"/>
      <c r="P113" s="41"/>
      <c r="Q113" s="37"/>
      <c r="R113" s="37"/>
      <c r="S113" s="35"/>
      <c r="T113" s="83"/>
      <c r="U113" s="194"/>
      <c r="V113" s="127"/>
      <c r="W113" s="127"/>
      <c r="X113" s="127"/>
      <c r="Y113" s="197"/>
      <c r="Z113" s="129"/>
      <c r="AA113" s="127"/>
      <c r="AB113" s="215"/>
      <c r="AC113" s="127"/>
      <c r="AD113" s="197"/>
      <c r="AE113" s="41"/>
      <c r="AF113" s="35"/>
      <c r="AG113" s="41"/>
      <c r="AH113" s="35"/>
      <c r="AI113" s="83"/>
      <c r="AJ113" s="34"/>
      <c r="AK113" s="35"/>
      <c r="AL113" s="35"/>
      <c r="AM113" s="35"/>
      <c r="AN113" s="36"/>
      <c r="AO113" s="34">
        <v>0</v>
      </c>
      <c r="AP113" s="35">
        <v>0</v>
      </c>
      <c r="AQ113" s="35">
        <v>12</v>
      </c>
      <c r="AR113" s="41" t="s">
        <v>41</v>
      </c>
      <c r="AS113" s="36">
        <v>4</v>
      </c>
      <c r="AT113" s="199"/>
      <c r="AU113" s="38"/>
      <c r="AV113" s="83"/>
    </row>
    <row r="114" spans="1:48" s="95" customFormat="1" ht="12.75" customHeight="1" thickBot="1">
      <c r="A114" s="318" t="s">
        <v>224</v>
      </c>
      <c r="B114" s="72"/>
      <c r="C114" s="149" t="s">
        <v>55</v>
      </c>
      <c r="D114" s="223">
        <f t="shared" si="17"/>
        <v>0</v>
      </c>
      <c r="E114" s="223">
        <f t="shared" si="18"/>
        <v>15</v>
      </c>
      <c r="F114" s="53"/>
      <c r="G114" s="175"/>
      <c r="H114" s="175"/>
      <c r="I114" s="175"/>
      <c r="J114" s="196"/>
      <c r="K114" s="53"/>
      <c r="L114" s="79"/>
      <c r="M114" s="53"/>
      <c r="N114" s="79"/>
      <c r="O114" s="196"/>
      <c r="P114" s="82"/>
      <c r="Q114" s="53"/>
      <c r="R114" s="175"/>
      <c r="S114" s="175"/>
      <c r="T114" s="196"/>
      <c r="U114" s="216"/>
      <c r="V114" s="191"/>
      <c r="W114" s="217"/>
      <c r="X114" s="217"/>
      <c r="Y114" s="135"/>
      <c r="Z114" s="191"/>
      <c r="AA114" s="217"/>
      <c r="AB114" s="217"/>
      <c r="AC114" s="217"/>
      <c r="AD114" s="135"/>
      <c r="AE114" s="53"/>
      <c r="AF114" s="79"/>
      <c r="AG114" s="79"/>
      <c r="AH114" s="53"/>
      <c r="AI114" s="196"/>
      <c r="AJ114" s="53"/>
      <c r="AK114" s="79"/>
      <c r="AL114" s="53"/>
      <c r="AM114" s="175"/>
      <c r="AN114" s="196"/>
      <c r="AO114" s="53">
        <v>0</v>
      </c>
      <c r="AP114" s="175">
        <v>0</v>
      </c>
      <c r="AQ114" s="175">
        <v>0</v>
      </c>
      <c r="AR114" s="175" t="s">
        <v>41</v>
      </c>
      <c r="AS114" s="196">
        <v>15</v>
      </c>
      <c r="AT114" s="350"/>
      <c r="AU114" s="351"/>
      <c r="AV114" s="352"/>
    </row>
    <row r="115" spans="1:48" s="339" customFormat="1" ht="12.75" customHeight="1" thickBot="1">
      <c r="A115" s="327" t="s">
        <v>56</v>
      </c>
      <c r="B115" s="328"/>
      <c r="C115" s="329"/>
      <c r="D115" s="330">
        <f>D99+D66</f>
        <v>768</v>
      </c>
      <c r="E115" s="330">
        <f aca="true" t="shared" si="19" ref="E115:AS115">E99+E66</f>
        <v>210</v>
      </c>
      <c r="F115" s="74">
        <f t="shared" si="19"/>
        <v>68</v>
      </c>
      <c r="G115" s="74">
        <f t="shared" si="19"/>
        <v>28</v>
      </c>
      <c r="H115" s="74">
        <f t="shared" si="19"/>
        <v>4</v>
      </c>
      <c r="I115" s="74">
        <f t="shared" si="19"/>
        <v>0</v>
      </c>
      <c r="J115" s="74">
        <f t="shared" si="19"/>
        <v>25</v>
      </c>
      <c r="K115" s="74">
        <f t="shared" si="19"/>
        <v>52</v>
      </c>
      <c r="L115" s="74">
        <f t="shared" si="19"/>
        <v>36</v>
      </c>
      <c r="M115" s="74">
        <f t="shared" si="19"/>
        <v>12</v>
      </c>
      <c r="N115" s="74">
        <f t="shared" si="19"/>
        <v>0</v>
      </c>
      <c r="O115" s="74">
        <f t="shared" si="19"/>
        <v>28</v>
      </c>
      <c r="P115" s="74">
        <f t="shared" si="19"/>
        <v>52</v>
      </c>
      <c r="Q115" s="74">
        <f t="shared" si="19"/>
        <v>20</v>
      </c>
      <c r="R115" s="74">
        <f t="shared" si="19"/>
        <v>8</v>
      </c>
      <c r="S115" s="74">
        <f t="shared" si="19"/>
        <v>0</v>
      </c>
      <c r="T115" s="74">
        <f t="shared" si="19"/>
        <v>24</v>
      </c>
      <c r="U115" s="74">
        <f t="shared" si="19"/>
        <v>68</v>
      </c>
      <c r="V115" s="74">
        <f t="shared" si="19"/>
        <v>16</v>
      </c>
      <c r="W115" s="74">
        <f t="shared" si="19"/>
        <v>36</v>
      </c>
      <c r="X115" s="74">
        <f t="shared" si="19"/>
        <v>0</v>
      </c>
      <c r="Y115" s="74">
        <f t="shared" si="19"/>
        <v>26</v>
      </c>
      <c r="Z115" s="74">
        <f t="shared" si="19"/>
        <v>68</v>
      </c>
      <c r="AA115" s="74">
        <f t="shared" si="19"/>
        <v>20</v>
      </c>
      <c r="AB115" s="74">
        <f t="shared" si="19"/>
        <v>20</v>
      </c>
      <c r="AC115" s="74">
        <f t="shared" si="19"/>
        <v>0</v>
      </c>
      <c r="AD115" s="74">
        <f t="shared" si="19"/>
        <v>26</v>
      </c>
      <c r="AE115" s="74">
        <f t="shared" si="19"/>
        <v>76</v>
      </c>
      <c r="AF115" s="74">
        <f t="shared" si="19"/>
        <v>8</v>
      </c>
      <c r="AG115" s="74">
        <f t="shared" si="19"/>
        <v>28</v>
      </c>
      <c r="AH115" s="74">
        <f t="shared" si="19"/>
        <v>0</v>
      </c>
      <c r="AI115" s="74">
        <f t="shared" si="19"/>
        <v>27</v>
      </c>
      <c r="AJ115" s="74">
        <f t="shared" si="19"/>
        <v>72</v>
      </c>
      <c r="AK115" s="74">
        <f t="shared" si="19"/>
        <v>12</v>
      </c>
      <c r="AL115" s="74">
        <f t="shared" si="19"/>
        <v>24</v>
      </c>
      <c r="AM115" s="74">
        <f t="shared" si="19"/>
        <v>0</v>
      </c>
      <c r="AN115" s="74">
        <f t="shared" si="19"/>
        <v>27</v>
      </c>
      <c r="AO115" s="74">
        <f t="shared" si="19"/>
        <v>16</v>
      </c>
      <c r="AP115" s="74">
        <f t="shared" si="19"/>
        <v>0</v>
      </c>
      <c r="AQ115" s="74">
        <f t="shared" si="19"/>
        <v>24</v>
      </c>
      <c r="AR115" s="74">
        <f t="shared" si="19"/>
        <v>0</v>
      </c>
      <c r="AS115" s="74">
        <f t="shared" si="19"/>
        <v>27</v>
      </c>
      <c r="AT115" s="331"/>
      <c r="AU115" s="332"/>
      <c r="AV115" s="333"/>
    </row>
    <row r="116" spans="1:48" s="338" customFormat="1" ht="12.75" customHeight="1">
      <c r="A116" s="189"/>
      <c r="B116" s="23"/>
      <c r="C116" s="212" t="s">
        <v>38</v>
      </c>
      <c r="D116" s="212"/>
      <c r="E116" s="212"/>
      <c r="F116" s="212"/>
      <c r="G116" s="353"/>
      <c r="H116" s="353"/>
      <c r="I116" s="353">
        <f>I67+COUNTIF(I100:I114,"s")</f>
        <v>0</v>
      </c>
      <c r="J116" s="353"/>
      <c r="K116" s="353"/>
      <c r="L116" s="353"/>
      <c r="M116" s="353"/>
      <c r="N116" s="353">
        <f>N67+COUNTIF(N100:N114,"s")</f>
        <v>1</v>
      </c>
      <c r="O116" s="353"/>
      <c r="P116" s="353"/>
      <c r="Q116" s="353"/>
      <c r="R116" s="353"/>
      <c r="S116" s="353">
        <f>S67+COUNTIF(S100:S114,"s")</f>
        <v>1</v>
      </c>
      <c r="T116" s="353"/>
      <c r="U116" s="353"/>
      <c r="V116" s="353"/>
      <c r="W116" s="353"/>
      <c r="X116" s="353">
        <f>X67+COUNTIF(X100:X114,"s")</f>
        <v>0</v>
      </c>
      <c r="Y116" s="353"/>
      <c r="Z116" s="353"/>
      <c r="AA116" s="353"/>
      <c r="AB116" s="353"/>
      <c r="AC116" s="353">
        <f>AC67+COUNTIF(AC100:AC114,"s")</f>
        <v>0</v>
      </c>
      <c r="AD116" s="353"/>
      <c r="AE116" s="353"/>
      <c r="AF116" s="353"/>
      <c r="AG116" s="353"/>
      <c r="AH116" s="353">
        <f>AH67+COUNTIF(AH100:AH114,"s")</f>
        <v>0</v>
      </c>
      <c r="AI116" s="353"/>
      <c r="AJ116" s="353"/>
      <c r="AK116" s="353"/>
      <c r="AL116" s="353"/>
      <c r="AM116" s="353">
        <f>AM67+COUNTIF(AM100:AM114,"s")</f>
        <v>0</v>
      </c>
      <c r="AN116" s="353"/>
      <c r="AO116" s="76"/>
      <c r="AP116" s="76"/>
      <c r="AQ116" s="76"/>
      <c r="AR116" s="76">
        <f>AR67+COUNTIF(AR100:AR114,"s")</f>
        <v>0</v>
      </c>
      <c r="AS116" s="71"/>
      <c r="AT116" s="210"/>
      <c r="AU116" s="210"/>
      <c r="AV116" s="210"/>
    </row>
    <row r="117" spans="1:48" s="338" customFormat="1" ht="12.75" customHeight="1">
      <c r="A117" s="189"/>
      <c r="B117" s="23"/>
      <c r="C117" s="213" t="s">
        <v>39</v>
      </c>
      <c r="D117" s="213"/>
      <c r="E117" s="213"/>
      <c r="F117" s="213"/>
      <c r="G117" s="8"/>
      <c r="H117" s="8"/>
      <c r="I117" s="8">
        <f>I68+COUNTIF(I100:I114,"v")</f>
        <v>4</v>
      </c>
      <c r="J117" s="8"/>
      <c r="K117" s="8"/>
      <c r="L117" s="8"/>
      <c r="M117" s="8"/>
      <c r="N117" s="8">
        <f>N68+COUNTIF(N100:N114,"v")</f>
        <v>2</v>
      </c>
      <c r="O117" s="8"/>
      <c r="P117" s="8"/>
      <c r="Q117" s="8"/>
      <c r="R117" s="8"/>
      <c r="S117" s="8">
        <f>S68+COUNTIF(S100:S114,"v")</f>
        <v>4</v>
      </c>
      <c r="T117" s="8"/>
      <c r="U117" s="8"/>
      <c r="V117" s="8"/>
      <c r="W117" s="8"/>
      <c r="X117" s="8">
        <f>X68+COUNTIF(X100:X114,"v")</f>
        <v>2</v>
      </c>
      <c r="Y117" s="8"/>
      <c r="Z117" s="8"/>
      <c r="AA117" s="8"/>
      <c r="AB117" s="8"/>
      <c r="AC117" s="8">
        <f>AC68+COUNTIF(AC100:AC114,"v")</f>
        <v>4</v>
      </c>
      <c r="AD117" s="8"/>
      <c r="AE117" s="8"/>
      <c r="AF117" s="8"/>
      <c r="AG117" s="8"/>
      <c r="AH117" s="8">
        <f>AH68+COUNTIF(AH100:AH114,"v")</f>
        <v>6</v>
      </c>
      <c r="AI117" s="8"/>
      <c r="AJ117" s="8"/>
      <c r="AK117" s="8"/>
      <c r="AL117" s="8"/>
      <c r="AM117" s="8">
        <f>AM68+COUNTIF(AM100:AM114,"v")</f>
        <v>5</v>
      </c>
      <c r="AN117" s="8"/>
      <c r="AO117" s="8"/>
      <c r="AP117" s="8"/>
      <c r="AQ117" s="8"/>
      <c r="AR117" s="8">
        <f>AR68+COUNTIF(AR100:AR114,"v")</f>
        <v>1</v>
      </c>
      <c r="AS117" s="67"/>
      <c r="AT117" s="210"/>
      <c r="AU117" s="210"/>
      <c r="AV117" s="210"/>
    </row>
    <row r="118" spans="1:48" s="338" customFormat="1" ht="12.75" customHeight="1">
      <c r="A118" s="189"/>
      <c r="B118" s="23"/>
      <c r="C118" s="213" t="s">
        <v>40</v>
      </c>
      <c r="D118" s="213"/>
      <c r="E118" s="213"/>
      <c r="F118" s="213"/>
      <c r="G118" s="8"/>
      <c r="H118" s="8"/>
      <c r="I118" s="8">
        <f>I69+COUNTIF(I100:I114,"f")</f>
        <v>2</v>
      </c>
      <c r="J118" s="8"/>
      <c r="K118" s="8"/>
      <c r="L118" s="8"/>
      <c r="M118" s="8"/>
      <c r="N118" s="8">
        <f>N69+COUNTIF(N100:N114,"f")</f>
        <v>4</v>
      </c>
      <c r="O118" s="8"/>
      <c r="P118" s="8"/>
      <c r="Q118" s="8"/>
      <c r="R118" s="8"/>
      <c r="S118" s="8">
        <f>S69+COUNTIF(S100:S114,"f")</f>
        <v>2</v>
      </c>
      <c r="T118" s="8"/>
      <c r="U118" s="8"/>
      <c r="V118" s="8"/>
      <c r="W118" s="8"/>
      <c r="X118" s="8">
        <f>X69+COUNTIF(X100:X114,"f")</f>
        <v>7</v>
      </c>
      <c r="Y118" s="8"/>
      <c r="Z118" s="8"/>
      <c r="AA118" s="8"/>
      <c r="AB118" s="8"/>
      <c r="AC118" s="8">
        <f>AC69+COUNTIF(AC100:AC114,"f")</f>
        <v>5</v>
      </c>
      <c r="AD118" s="8"/>
      <c r="AE118" s="8"/>
      <c r="AF118" s="8"/>
      <c r="AG118" s="8"/>
      <c r="AH118" s="8">
        <f>AH69+COUNTIF(AH100:AH114,"f")</f>
        <v>3</v>
      </c>
      <c r="AI118" s="8"/>
      <c r="AJ118" s="8"/>
      <c r="AK118" s="8"/>
      <c r="AL118" s="8"/>
      <c r="AM118" s="8">
        <f>AM69+COUNTIF(AM100:AM114,"f")</f>
        <v>4</v>
      </c>
      <c r="AN118" s="8"/>
      <c r="AO118" s="8"/>
      <c r="AP118" s="8"/>
      <c r="AQ118" s="8"/>
      <c r="AR118" s="8">
        <f>AR69+COUNTIF(AR100:AR114,"f")</f>
        <v>3</v>
      </c>
      <c r="AS118" s="67"/>
      <c r="AT118" s="210"/>
      <c r="AU118" s="210"/>
      <c r="AV118" s="210"/>
    </row>
    <row r="119" spans="1:48" s="338" customFormat="1" ht="12.75" customHeight="1" thickBot="1">
      <c r="A119" s="189"/>
      <c r="B119" s="23"/>
      <c r="C119" s="214" t="s">
        <v>50</v>
      </c>
      <c r="D119" s="214"/>
      <c r="E119" s="214"/>
      <c r="F119" s="214"/>
      <c r="G119" s="354"/>
      <c r="H119" s="354"/>
      <c r="I119" s="354">
        <f>I70+COUNTIF(I100:I114,"e")</f>
        <v>0</v>
      </c>
      <c r="J119" s="354"/>
      <c r="K119" s="354"/>
      <c r="L119" s="354"/>
      <c r="M119" s="354"/>
      <c r="N119" s="354">
        <f>N70+COUNTIF(N100:N114,"e")</f>
        <v>0</v>
      </c>
      <c r="O119" s="354"/>
      <c r="P119" s="354"/>
      <c r="Q119" s="354"/>
      <c r="R119" s="354"/>
      <c r="S119" s="354">
        <f>S70+COUNTIF(S100:S114,"e")</f>
        <v>0</v>
      </c>
      <c r="T119" s="354"/>
      <c r="U119" s="354"/>
      <c r="V119" s="354"/>
      <c r="W119" s="354"/>
      <c r="X119" s="354">
        <f>X70+COUNTIF(X100:X114,"e")</f>
        <v>0</v>
      </c>
      <c r="Y119" s="354"/>
      <c r="Z119" s="354"/>
      <c r="AA119" s="354"/>
      <c r="AB119" s="354"/>
      <c r="AC119" s="354">
        <f>AC70+COUNTIF(AC100:AC114,"e")</f>
        <v>0</v>
      </c>
      <c r="AD119" s="354"/>
      <c r="AE119" s="354"/>
      <c r="AF119" s="354"/>
      <c r="AG119" s="354"/>
      <c r="AH119" s="354">
        <f>AH70+COUNTIF(AH100:AH114,"e")</f>
        <v>0</v>
      </c>
      <c r="AI119" s="354"/>
      <c r="AJ119" s="354"/>
      <c r="AK119" s="354"/>
      <c r="AL119" s="354"/>
      <c r="AM119" s="354">
        <f>AM70+COUNTIF(AM100:AM114,"e")</f>
        <v>0</v>
      </c>
      <c r="AN119" s="354"/>
      <c r="AO119" s="70"/>
      <c r="AP119" s="70"/>
      <c r="AQ119" s="70"/>
      <c r="AR119" s="70">
        <f>AR70+COUNTIF(AR100:AR114,"e")</f>
        <v>0</v>
      </c>
      <c r="AS119" s="69"/>
      <c r="AT119" s="210"/>
      <c r="AU119" s="210"/>
      <c r="AV119" s="210"/>
    </row>
    <row r="120" spans="1:48" s="339" customFormat="1" ht="12.75" customHeight="1" thickBot="1">
      <c r="A120" s="359"/>
      <c r="B120" s="360">
        <f>D115</f>
        <v>768</v>
      </c>
      <c r="C120" s="18" t="s">
        <v>57</v>
      </c>
      <c r="D120" s="334"/>
      <c r="E120" s="334"/>
      <c r="F120" s="15">
        <f>SUM(F115:H115)</f>
        <v>100</v>
      </c>
      <c r="G120" s="15"/>
      <c r="H120" s="15"/>
      <c r="I120" s="15"/>
      <c r="J120" s="15"/>
      <c r="K120" s="15">
        <f>SUM(K115:M115)</f>
        <v>100</v>
      </c>
      <c r="L120" s="15"/>
      <c r="M120" s="15"/>
      <c r="N120" s="15"/>
      <c r="O120" s="15"/>
      <c r="P120" s="15">
        <f>SUM(P115:R115)</f>
        <v>80</v>
      </c>
      <c r="Q120" s="15"/>
      <c r="R120" s="15"/>
      <c r="S120" s="15"/>
      <c r="T120" s="15"/>
      <c r="U120" s="15">
        <f>SUM(U115:W115)</f>
        <v>120</v>
      </c>
      <c r="V120" s="15"/>
      <c r="W120" s="15"/>
      <c r="X120" s="15"/>
      <c r="Y120" s="15"/>
      <c r="Z120" s="15">
        <f>SUM(Z115:AB115)</f>
        <v>108</v>
      </c>
      <c r="AA120" s="15"/>
      <c r="AB120" s="15"/>
      <c r="AC120" s="15"/>
      <c r="AD120" s="15"/>
      <c r="AE120" s="15">
        <f>SUM(AE115:AG115)</f>
        <v>112</v>
      </c>
      <c r="AF120" s="15"/>
      <c r="AG120" s="15"/>
      <c r="AH120" s="15"/>
      <c r="AI120" s="15"/>
      <c r="AJ120" s="15">
        <f>SUM(AJ115:AL115)</f>
        <v>108</v>
      </c>
      <c r="AK120" s="15"/>
      <c r="AL120" s="15"/>
      <c r="AM120" s="15"/>
      <c r="AN120" s="15"/>
      <c r="AO120" s="15">
        <f>SUM(AO115:AQ115)</f>
        <v>40</v>
      </c>
      <c r="AP120" s="15"/>
      <c r="AQ120" s="15"/>
      <c r="AR120" s="15"/>
      <c r="AS120" s="14"/>
      <c r="AT120" s="335"/>
      <c r="AU120" s="335"/>
      <c r="AV120" s="335"/>
    </row>
    <row r="121" spans="1:48" s="338" customFormat="1" ht="12.75" customHeight="1">
      <c r="A121" s="6"/>
      <c r="B121" s="6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</row>
    <row r="122" spans="1:48" s="338" customFormat="1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s="338" customFormat="1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s="338" customFormat="1" ht="12.75" customHeight="1">
      <c r="A124" s="10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233" t="s">
        <v>242</v>
      </c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12"/>
      <c r="AP124" s="12"/>
      <c r="AQ124" s="12"/>
      <c r="AR124" s="6"/>
      <c r="AS124" s="6"/>
      <c r="AT124" s="6"/>
      <c r="AU124" s="6"/>
      <c r="AV124" s="6"/>
    </row>
    <row r="125" spans="1:48" s="338" customFormat="1" ht="12.75" customHeight="1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34" t="s">
        <v>243</v>
      </c>
      <c r="AA125" s="5"/>
      <c r="AB125" s="5"/>
      <c r="AC125" s="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4"/>
      <c r="AP125" s="4"/>
      <c r="AQ125" s="4"/>
      <c r="AR125" s="6"/>
      <c r="AS125" s="6"/>
      <c r="AT125" s="6"/>
      <c r="AU125" s="6"/>
      <c r="AV125" s="6"/>
    </row>
    <row r="126" spans="1:48" s="338" customFormat="1" ht="12.75" customHeight="1">
      <c r="A126" s="235"/>
      <c r="B126" s="251"/>
      <c r="C126" s="252"/>
      <c r="D126" s="253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5"/>
      <c r="T126" s="236"/>
      <c r="U126" s="237"/>
      <c r="V126" s="237"/>
      <c r="W126" s="5"/>
      <c r="X126" s="238"/>
      <c r="Y126" s="238"/>
      <c r="Z126" s="238"/>
      <c r="AA126" s="238"/>
      <c r="AB126" s="238"/>
      <c r="AC126" s="239"/>
      <c r="AD126" s="238"/>
      <c r="AE126" s="238"/>
      <c r="AF126" s="240"/>
      <c r="AG126" s="240"/>
      <c r="AH126" s="239"/>
      <c r="AI126" s="239"/>
      <c r="AJ126" s="239"/>
      <c r="AK126" s="239"/>
      <c r="AL126" s="236"/>
      <c r="AM126" s="239"/>
      <c r="AN126" s="5"/>
      <c r="AO126" s="5"/>
      <c r="AP126" s="5"/>
      <c r="AQ126" s="5"/>
      <c r="AR126" s="6"/>
      <c r="AS126" s="6"/>
      <c r="AT126" s="6"/>
      <c r="AU126" s="6"/>
      <c r="AV126" s="6"/>
    </row>
    <row r="127" spans="1:48" s="338" customFormat="1" ht="12.75" customHeight="1" thickBot="1">
      <c r="A127" s="250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4"/>
      <c r="S127" s="250"/>
      <c r="T127" s="241" t="s">
        <v>244</v>
      </c>
      <c r="U127" s="242"/>
      <c r="V127" s="243"/>
      <c r="W127" s="243"/>
      <c r="X127" s="242"/>
      <c r="Y127" s="244"/>
      <c r="Z127" s="244"/>
      <c r="AA127" s="244"/>
      <c r="AB127" s="244"/>
      <c r="AC127" s="244"/>
      <c r="AD127" s="242" t="s">
        <v>245</v>
      </c>
      <c r="AE127" s="244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5"/>
      <c r="AP127" s="245"/>
      <c r="AQ127" s="246"/>
      <c r="AR127" s="6"/>
      <c r="AS127" s="6"/>
      <c r="AT127" s="6"/>
      <c r="AU127" s="6"/>
      <c r="AV127" s="6"/>
    </row>
    <row r="128" spans="1:48" s="338" customFormat="1" ht="12.75" customHeight="1" thickBot="1">
      <c r="A128" s="250"/>
      <c r="B128" s="266" t="s">
        <v>1</v>
      </c>
      <c r="C128" s="255" t="s">
        <v>249</v>
      </c>
      <c r="D128" s="256"/>
      <c r="E128" s="256"/>
      <c r="F128" s="257"/>
      <c r="G128" s="258"/>
      <c r="H128" s="267" t="s">
        <v>250</v>
      </c>
      <c r="I128" s="259"/>
      <c r="J128" s="260"/>
      <c r="K128" s="261"/>
      <c r="L128" s="268" t="s">
        <v>251</v>
      </c>
      <c r="M128" s="262"/>
      <c r="N128" s="235"/>
      <c r="O128" s="263"/>
      <c r="P128" s="263"/>
      <c r="Q128" s="250"/>
      <c r="R128" s="254"/>
      <c r="S128" s="250"/>
      <c r="T128" s="241"/>
      <c r="U128" s="242"/>
      <c r="V128" s="243"/>
      <c r="W128" s="243"/>
      <c r="X128" s="242"/>
      <c r="Y128" s="244"/>
      <c r="Z128" s="244"/>
      <c r="AA128" s="244"/>
      <c r="AB128" s="244"/>
      <c r="AC128" s="244"/>
      <c r="AD128" s="242" t="s">
        <v>141</v>
      </c>
      <c r="AE128" s="244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5"/>
      <c r="AP128" s="245"/>
      <c r="AQ128" s="246"/>
      <c r="AR128" s="6"/>
      <c r="AS128" s="6"/>
      <c r="AT128" s="6"/>
      <c r="AU128" s="6"/>
      <c r="AV128" s="6"/>
    </row>
    <row r="129" spans="1:48" s="338" customFormat="1" ht="12.75" customHeight="1">
      <c r="A129" s="250"/>
      <c r="B129" s="269" t="s">
        <v>264</v>
      </c>
      <c r="C129" s="270" t="s">
        <v>252</v>
      </c>
      <c r="D129" s="271"/>
      <c r="E129" s="271"/>
      <c r="F129" s="271"/>
      <c r="G129" s="270" t="s">
        <v>253</v>
      </c>
      <c r="H129" s="271"/>
      <c r="I129" s="271"/>
      <c r="J129" s="272"/>
      <c r="K129" s="273">
        <v>42</v>
      </c>
      <c r="L129" s="274">
        <v>50</v>
      </c>
      <c r="M129" s="275" t="s">
        <v>254</v>
      </c>
      <c r="N129" s="264"/>
      <c r="O129" s="264"/>
      <c r="P129" s="264"/>
      <c r="Q129" s="250"/>
      <c r="R129" s="250"/>
      <c r="S129" s="250"/>
      <c r="T129" s="242"/>
      <c r="U129" s="242"/>
      <c r="V129" s="247"/>
      <c r="W129" s="242"/>
      <c r="X129" s="242"/>
      <c r="Y129" s="244"/>
      <c r="Z129" s="244"/>
      <c r="AA129" s="244"/>
      <c r="AB129" s="244"/>
      <c r="AC129" s="244"/>
      <c r="AD129" s="242" t="s">
        <v>246</v>
      </c>
      <c r="AE129" s="244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6"/>
      <c r="AS129" s="6"/>
      <c r="AT129" s="6"/>
      <c r="AU129" s="6"/>
      <c r="AV129" s="6"/>
    </row>
    <row r="130" spans="1:48" s="338" customFormat="1" ht="12.75" customHeight="1">
      <c r="A130" s="250"/>
      <c r="B130" s="276" t="s">
        <v>262</v>
      </c>
      <c r="C130" s="277" t="s">
        <v>255</v>
      </c>
      <c r="D130" s="278"/>
      <c r="E130" s="278"/>
      <c r="F130" s="278"/>
      <c r="G130" s="277" t="s">
        <v>253</v>
      </c>
      <c r="H130" s="278"/>
      <c r="I130" s="278"/>
      <c r="J130" s="279"/>
      <c r="K130" s="280">
        <v>46</v>
      </c>
      <c r="L130" s="281">
        <v>79</v>
      </c>
      <c r="M130" s="282" t="s">
        <v>254</v>
      </c>
      <c r="N130" s="264"/>
      <c r="O130" s="264"/>
      <c r="P130" s="264"/>
      <c r="Q130" s="250"/>
      <c r="R130" s="250"/>
      <c r="S130" s="250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3"/>
      <c r="AN130" s="243"/>
      <c r="AO130" s="242"/>
      <c r="AP130" s="242"/>
      <c r="AQ130" s="242"/>
      <c r="AR130" s="6"/>
      <c r="AS130" s="6"/>
      <c r="AT130" s="6"/>
      <c r="AU130" s="6"/>
      <c r="AV130" s="6"/>
    </row>
    <row r="131" spans="1:48" s="338" customFormat="1" ht="12.75" customHeight="1">
      <c r="A131" s="250"/>
      <c r="B131" s="283" t="s">
        <v>263</v>
      </c>
      <c r="C131" s="284" t="s">
        <v>256</v>
      </c>
      <c r="D131" s="285"/>
      <c r="E131" s="285"/>
      <c r="F131" s="285"/>
      <c r="G131" s="284" t="s">
        <v>253</v>
      </c>
      <c r="H131" s="285"/>
      <c r="I131" s="285"/>
      <c r="J131" s="286"/>
      <c r="K131" s="287"/>
      <c r="L131" s="288"/>
      <c r="M131" s="289" t="s">
        <v>254</v>
      </c>
      <c r="N131" s="264"/>
      <c r="O131" s="264"/>
      <c r="P131" s="264"/>
      <c r="Q131" s="265"/>
      <c r="R131" s="250"/>
      <c r="S131" s="250"/>
      <c r="T131" s="241" t="s">
        <v>177</v>
      </c>
      <c r="U131" s="242"/>
      <c r="V131" s="243"/>
      <c r="W131" s="243"/>
      <c r="X131" s="242"/>
      <c r="Y131" s="244"/>
      <c r="Z131" s="244"/>
      <c r="AA131" s="244"/>
      <c r="AB131" s="244"/>
      <c r="AC131" s="244"/>
      <c r="AD131" s="242" t="s">
        <v>247</v>
      </c>
      <c r="AE131" s="244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6"/>
      <c r="AS131" s="6"/>
      <c r="AT131" s="6"/>
      <c r="AU131" s="6"/>
      <c r="AV131" s="6"/>
    </row>
    <row r="132" spans="1:48" s="338" customFormat="1" ht="12.75" customHeight="1">
      <c r="A132" s="250"/>
      <c r="B132" s="290" t="s">
        <v>271</v>
      </c>
      <c r="C132" s="291" t="s">
        <v>257</v>
      </c>
      <c r="D132" s="292"/>
      <c r="E132" s="292"/>
      <c r="F132" s="292"/>
      <c r="G132" s="291" t="s">
        <v>258</v>
      </c>
      <c r="H132" s="292"/>
      <c r="I132" s="292"/>
      <c r="J132" s="293"/>
      <c r="K132" s="294">
        <v>100</v>
      </c>
      <c r="L132" s="295"/>
      <c r="M132" s="296" t="s">
        <v>254</v>
      </c>
      <c r="N132" s="264"/>
      <c r="O132" s="264"/>
      <c r="P132" s="264"/>
      <c r="Q132" s="265"/>
      <c r="R132" s="250"/>
      <c r="S132" s="250"/>
      <c r="T132" s="241"/>
      <c r="U132" s="242"/>
      <c r="V132" s="243"/>
      <c r="W132" s="243"/>
      <c r="X132" s="242"/>
      <c r="Y132" s="244"/>
      <c r="Z132" s="244"/>
      <c r="AA132" s="244"/>
      <c r="AB132" s="244"/>
      <c r="AC132" s="244"/>
      <c r="AD132" s="242" t="s">
        <v>248</v>
      </c>
      <c r="AE132" s="244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6"/>
      <c r="AS132" s="6"/>
      <c r="AT132" s="6"/>
      <c r="AU132" s="6"/>
      <c r="AV132" s="6"/>
    </row>
    <row r="133" spans="1:48" s="338" customFormat="1" ht="12.75" customHeight="1">
      <c r="A133" s="250"/>
      <c r="B133" s="297" t="s">
        <v>272</v>
      </c>
      <c r="C133" s="277" t="s">
        <v>259</v>
      </c>
      <c r="D133" s="278"/>
      <c r="E133" s="278"/>
      <c r="F133" s="278"/>
      <c r="G133" s="277" t="s">
        <v>258</v>
      </c>
      <c r="H133" s="278"/>
      <c r="I133" s="278"/>
      <c r="J133" s="279"/>
      <c r="K133" s="280"/>
      <c r="L133" s="281"/>
      <c r="M133" s="282" t="s">
        <v>254</v>
      </c>
      <c r="N133" s="264"/>
      <c r="O133" s="264"/>
      <c r="P133" s="264"/>
      <c r="Q133" s="265"/>
      <c r="R133" s="265"/>
      <c r="S133" s="265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 t="s">
        <v>157</v>
      </c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6"/>
      <c r="AS133" s="6"/>
      <c r="AT133" s="6"/>
      <c r="AU133" s="6"/>
      <c r="AV133" s="6"/>
    </row>
    <row r="134" spans="1:48" s="338" customFormat="1" ht="12.75" customHeight="1" thickBot="1">
      <c r="A134" s="250"/>
      <c r="B134" s="298" t="s">
        <v>273</v>
      </c>
      <c r="C134" s="299" t="s">
        <v>260</v>
      </c>
      <c r="D134" s="300"/>
      <c r="E134" s="300"/>
      <c r="F134" s="300"/>
      <c r="G134" s="299" t="s">
        <v>258</v>
      </c>
      <c r="H134" s="300"/>
      <c r="I134" s="300"/>
      <c r="J134" s="301"/>
      <c r="K134" s="302">
        <v>99</v>
      </c>
      <c r="L134" s="303"/>
      <c r="M134" s="304" t="s">
        <v>254</v>
      </c>
      <c r="N134" s="264"/>
      <c r="O134" s="264"/>
      <c r="P134" s="264"/>
      <c r="Q134" s="265"/>
      <c r="R134" s="265"/>
      <c r="S134" s="265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2"/>
      <c r="AQ134" s="242"/>
      <c r="AR134" s="6"/>
      <c r="AS134" s="6"/>
      <c r="AT134" s="6"/>
      <c r="AU134" s="6"/>
      <c r="AV134" s="6"/>
    </row>
    <row r="135" spans="1:48" s="338" customFormat="1" ht="12.75" customHeight="1">
      <c r="A135" s="250"/>
      <c r="B135" s="250"/>
      <c r="C135" s="250" t="s">
        <v>261</v>
      </c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64"/>
      <c r="O135" s="264"/>
      <c r="P135" s="264"/>
      <c r="Q135" s="265"/>
      <c r="R135" s="265"/>
      <c r="S135" s="265"/>
      <c r="T135" s="241"/>
      <c r="U135" s="242"/>
      <c r="V135" s="243"/>
      <c r="W135" s="243"/>
      <c r="X135" s="242"/>
      <c r="Y135" s="242"/>
      <c r="Z135" s="242"/>
      <c r="AA135" s="243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3"/>
      <c r="AN135" s="243"/>
      <c r="AO135" s="243"/>
      <c r="AP135" s="243"/>
      <c r="AQ135" s="5"/>
      <c r="AR135" s="6"/>
      <c r="AS135" s="6"/>
      <c r="AT135" s="6"/>
      <c r="AU135" s="6"/>
      <c r="AV135" s="6"/>
    </row>
    <row r="136" spans="1:48" s="338" customFormat="1" ht="12.75" customHeight="1">
      <c r="A136" s="250"/>
      <c r="B136" s="250"/>
      <c r="C136" s="5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64"/>
      <c r="O136" s="264"/>
      <c r="P136" s="264"/>
      <c r="Q136" s="250"/>
      <c r="R136" s="265"/>
      <c r="S136" s="265"/>
      <c r="T136" s="248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5"/>
      <c r="AR136" s="6"/>
      <c r="AS136" s="6"/>
      <c r="AT136" s="6"/>
      <c r="AU136" s="6"/>
      <c r="AV136" s="6"/>
    </row>
    <row r="137" spans="1:48" s="338" customFormat="1" ht="12.75" customHeight="1">
      <c r="A137" s="25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264"/>
      <c r="O137" s="264"/>
      <c r="P137" s="264"/>
      <c r="Q137" s="250"/>
      <c r="R137" s="265"/>
      <c r="S137" s="265"/>
      <c r="T137" s="243"/>
      <c r="U137" s="249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5"/>
      <c r="AR137" s="6"/>
      <c r="AS137" s="6"/>
      <c r="AT137" s="6"/>
      <c r="AU137" s="6"/>
      <c r="AV137" s="6"/>
    </row>
    <row r="138" spans="1:48" s="338" customFormat="1" ht="12.75" customHeight="1">
      <c r="A138" s="250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250"/>
      <c r="O138" s="250"/>
      <c r="P138" s="250"/>
      <c r="Q138" s="250"/>
      <c r="R138" s="250"/>
      <c r="S138" s="250"/>
      <c r="T138" s="5"/>
      <c r="U138" s="239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6"/>
      <c r="AS138" s="6"/>
      <c r="AT138" s="6"/>
      <c r="AU138" s="6"/>
      <c r="AV138" s="6"/>
    </row>
    <row r="139" spans="1:48" s="338" customFormat="1" ht="12.75" customHeight="1">
      <c r="A139" s="250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6"/>
      <c r="AS139" s="6"/>
      <c r="AT139" s="6"/>
      <c r="AU139" s="6"/>
      <c r="AV139" s="6"/>
    </row>
    <row r="140" spans="1:48" s="338" customFormat="1" ht="12.7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5"/>
      <c r="O140" s="5"/>
      <c r="P140" s="5"/>
      <c r="Q140" s="5"/>
      <c r="R140" s="5"/>
      <c r="S140" s="5"/>
      <c r="T140" s="250"/>
      <c r="U140" s="250"/>
      <c r="V140" s="250"/>
      <c r="W140" s="250"/>
      <c r="X140" s="250"/>
      <c r="Y140" s="250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6"/>
      <c r="AS140" s="6"/>
      <c r="AT140" s="6"/>
      <c r="AU140" s="6"/>
      <c r="AV140" s="6"/>
    </row>
    <row r="141" spans="1:48" s="338" customFormat="1" ht="12.75" customHeight="1">
      <c r="A141" s="250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250"/>
      <c r="T141" s="250"/>
      <c r="U141" s="250"/>
      <c r="V141" s="250"/>
      <c r="W141" s="250"/>
      <c r="X141" s="250"/>
      <c r="Y141" s="250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6"/>
      <c r="AS141" s="6"/>
      <c r="AT141" s="6"/>
      <c r="AU141" s="6"/>
      <c r="AV141" s="6"/>
    </row>
    <row r="142" spans="1:48" s="338" customFormat="1" ht="12.75" customHeight="1">
      <c r="A142" s="250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250"/>
      <c r="T142" s="250"/>
      <c r="U142" s="250"/>
      <c r="V142" s="250"/>
      <c r="W142" s="250"/>
      <c r="X142" s="250"/>
      <c r="Y142" s="250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6"/>
      <c r="AS142" s="6"/>
      <c r="AT142" s="6"/>
      <c r="AU142" s="6"/>
      <c r="AV142" s="6"/>
    </row>
    <row r="143" spans="1:48" s="338" customFormat="1" ht="12.75" customHeight="1">
      <c r="A143" s="250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250"/>
      <c r="T143" s="250"/>
      <c r="U143" s="250"/>
      <c r="V143" s="250"/>
      <c r="W143" s="250"/>
      <c r="X143" s="250"/>
      <c r="Y143" s="250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6"/>
      <c r="AS143" s="6"/>
      <c r="AT143" s="6"/>
      <c r="AU143" s="6"/>
      <c r="AV143" s="6"/>
    </row>
    <row r="144" spans="1:48" s="338" customFormat="1" ht="12.75" customHeight="1">
      <c r="A144" s="250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250"/>
      <c r="T144" s="250"/>
      <c r="U144" s="250"/>
      <c r="V144" s="250"/>
      <c r="W144" s="250"/>
      <c r="X144" s="250"/>
      <c r="Y144" s="250"/>
      <c r="Z144" s="246"/>
      <c r="AA144" s="246"/>
      <c r="AB144" s="246"/>
      <c r="AC144" s="246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6"/>
      <c r="AS144" s="6"/>
      <c r="AT144" s="6"/>
      <c r="AU144" s="6"/>
      <c r="AV144" s="6"/>
    </row>
    <row r="145" spans="1:48" s="338" customFormat="1" ht="12.75" customHeight="1">
      <c r="A145" s="250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250"/>
      <c r="T145" s="250"/>
      <c r="U145" s="250"/>
      <c r="V145" s="250"/>
      <c r="W145" s="250"/>
      <c r="X145" s="250"/>
      <c r="Y145" s="250"/>
      <c r="Z145" s="246"/>
      <c r="AA145" s="246"/>
      <c r="AB145" s="246"/>
      <c r="AC145" s="246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6"/>
      <c r="AS145" s="6"/>
      <c r="AT145" s="6"/>
      <c r="AU145" s="6"/>
      <c r="AV145" s="6"/>
    </row>
    <row r="146" spans="1:48" s="338" customFormat="1" ht="12.75" customHeight="1">
      <c r="A146" s="250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265"/>
      <c r="T146" s="265"/>
      <c r="U146" s="265"/>
      <c r="V146" s="265"/>
      <c r="W146" s="265"/>
      <c r="X146" s="265"/>
      <c r="Y146" s="265"/>
      <c r="Z146" s="242"/>
      <c r="AA146" s="242"/>
      <c r="AB146" s="242"/>
      <c r="AC146" s="242"/>
      <c r="AD146" s="242"/>
      <c r="AE146" s="250"/>
      <c r="AF146" s="250"/>
      <c r="AG146" s="250"/>
      <c r="AH146" s="250"/>
      <c r="AI146" s="5"/>
      <c r="AJ146" s="5"/>
      <c r="AK146" s="5"/>
      <c r="AL146" s="5"/>
      <c r="AM146" s="5"/>
      <c r="AN146" s="5"/>
      <c r="AO146" s="5"/>
      <c r="AP146" s="5"/>
      <c r="AQ146" s="5"/>
      <c r="AR146" s="6"/>
      <c r="AS146" s="6"/>
      <c r="AT146" s="6"/>
      <c r="AU146" s="6"/>
      <c r="AV146" s="6"/>
    </row>
    <row r="147" spans="1:48" s="338" customFormat="1" ht="12.75" customHeight="1">
      <c r="A147" s="250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265"/>
      <c r="T147" s="265"/>
      <c r="U147" s="265"/>
      <c r="V147" s="265"/>
      <c r="W147" s="265"/>
      <c r="X147" s="265"/>
      <c r="Y147" s="265"/>
      <c r="Z147" s="242"/>
      <c r="AA147" s="242"/>
      <c r="AB147" s="242"/>
      <c r="AC147" s="242"/>
      <c r="AD147" s="242"/>
      <c r="AE147" s="250"/>
      <c r="AF147" s="250"/>
      <c r="AG147" s="250"/>
      <c r="AH147" s="250"/>
      <c r="AI147" s="5"/>
      <c r="AJ147" s="5"/>
      <c r="AK147" s="5"/>
      <c r="AL147" s="5"/>
      <c r="AM147" s="5"/>
      <c r="AN147" s="5"/>
      <c r="AO147" s="5"/>
      <c r="AP147" s="5"/>
      <c r="AQ147" s="5"/>
      <c r="AR147" s="6"/>
      <c r="AS147" s="6"/>
      <c r="AT147" s="6"/>
      <c r="AU147" s="6"/>
      <c r="AV147" s="6"/>
    </row>
    <row r="148" spans="1:48" s="338" customFormat="1" ht="12.75" customHeight="1">
      <c r="A148" s="250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265"/>
      <c r="T148" s="265"/>
      <c r="U148" s="265"/>
      <c r="V148" s="265"/>
      <c r="W148" s="265"/>
      <c r="X148" s="265"/>
      <c r="Y148" s="265"/>
      <c r="Z148" s="242"/>
      <c r="AA148" s="242"/>
      <c r="AB148" s="242"/>
      <c r="AC148" s="242"/>
      <c r="AD148" s="242"/>
      <c r="AE148" s="250"/>
      <c r="AF148" s="250"/>
      <c r="AG148" s="250"/>
      <c r="AH148" s="250"/>
      <c r="AI148" s="5"/>
      <c r="AJ148" s="5"/>
      <c r="AK148" s="5"/>
      <c r="AL148" s="5"/>
      <c r="AM148" s="5"/>
      <c r="AN148" s="5"/>
      <c r="AO148" s="5"/>
      <c r="AP148" s="5"/>
      <c r="AQ148" s="5"/>
      <c r="AR148" s="6"/>
      <c r="AS148" s="6"/>
      <c r="AT148" s="6"/>
      <c r="AU148" s="6"/>
      <c r="AV148" s="6"/>
    </row>
    <row r="149" spans="1:48" s="338" customFormat="1" ht="12.75" customHeight="1">
      <c r="A149" s="250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265"/>
      <c r="T149" s="265"/>
      <c r="U149" s="265"/>
      <c r="V149" s="265"/>
      <c r="W149" s="265"/>
      <c r="X149" s="265"/>
      <c r="Y149" s="265"/>
      <c r="Z149" s="242"/>
      <c r="AA149" s="242"/>
      <c r="AB149" s="242"/>
      <c r="AC149" s="242"/>
      <c r="AD149" s="242"/>
      <c r="AE149" s="250"/>
      <c r="AF149" s="250"/>
      <c r="AG149" s="250"/>
      <c r="AH149" s="250"/>
      <c r="AI149" s="5"/>
      <c r="AJ149" s="5"/>
      <c r="AK149" s="5"/>
      <c r="AL149" s="5"/>
      <c r="AM149" s="5"/>
      <c r="AN149" s="5"/>
      <c r="AO149" s="5"/>
      <c r="AP149" s="5"/>
      <c r="AQ149" s="5"/>
      <c r="AR149" s="6"/>
      <c r="AS149" s="6"/>
      <c r="AT149" s="6"/>
      <c r="AU149" s="6"/>
      <c r="AV149" s="6"/>
    </row>
    <row r="150" spans="1:48" s="338" customFormat="1" ht="12.75" customHeight="1">
      <c r="A150" s="250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265"/>
      <c r="T150" s="265"/>
      <c r="U150" s="265"/>
      <c r="V150" s="265"/>
      <c r="W150" s="265"/>
      <c r="X150" s="265"/>
      <c r="Y150" s="265"/>
      <c r="Z150" s="242"/>
      <c r="AA150" s="242"/>
      <c r="AB150" s="242"/>
      <c r="AC150" s="242"/>
      <c r="AD150" s="242"/>
      <c r="AE150" s="250"/>
      <c r="AF150" s="250"/>
      <c r="AG150" s="250"/>
      <c r="AH150" s="250"/>
      <c r="AI150" s="5"/>
      <c r="AJ150" s="5"/>
      <c r="AK150" s="5"/>
      <c r="AL150" s="5"/>
      <c r="AM150" s="5"/>
      <c r="AN150" s="5"/>
      <c r="AO150" s="5"/>
      <c r="AP150" s="5"/>
      <c r="AQ150" s="5"/>
      <c r="AR150" s="6"/>
      <c r="AS150" s="6"/>
      <c r="AT150" s="6"/>
      <c r="AU150" s="6"/>
      <c r="AV150" s="6"/>
    </row>
    <row r="151" spans="1:48" s="338" customFormat="1" ht="12.75" customHeight="1">
      <c r="A151" s="25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250"/>
      <c r="T151" s="250"/>
      <c r="U151" s="250"/>
      <c r="V151" s="250"/>
      <c r="W151" s="250"/>
      <c r="X151" s="250"/>
      <c r="Y151" s="250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6"/>
      <c r="AS151" s="6"/>
      <c r="AT151" s="6"/>
      <c r="AU151" s="6"/>
      <c r="AV151" s="6"/>
    </row>
    <row r="152" spans="1:48" s="338" customFormat="1" ht="12.75" customHeight="1">
      <c r="A152" s="250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250"/>
      <c r="T152" s="250"/>
      <c r="U152" s="250"/>
      <c r="V152" s="250"/>
      <c r="W152" s="250"/>
      <c r="X152" s="250"/>
      <c r="Y152" s="250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6"/>
      <c r="AS152" s="6"/>
      <c r="AT152" s="6"/>
      <c r="AU152" s="6"/>
      <c r="AV152" s="6"/>
    </row>
    <row r="153" spans="1:48" s="338" customFormat="1" ht="12.7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6"/>
      <c r="AS153" s="6"/>
      <c r="AT153" s="6"/>
      <c r="AU153" s="6"/>
      <c r="AV153" s="6"/>
    </row>
    <row r="154" spans="1:48" s="338" customFormat="1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spans="1:48" s="338" customFormat="1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</row>
    <row r="156" spans="1:48" s="338" customFormat="1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</row>
    <row r="157" spans="1:48" s="338" customFormat="1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</row>
    <row r="158" spans="1:48" s="338" customFormat="1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</row>
    <row r="159" spans="1:48" s="338" customFormat="1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</row>
    <row r="160" spans="1:48" s="338" customFormat="1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</row>
    <row r="161" spans="1:48" s="338" customFormat="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</row>
    <row r="162" spans="1:48" s="338" customFormat="1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</row>
    <row r="163" spans="1:48" s="338" customFormat="1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</row>
    <row r="164" spans="1:48" s="338" customFormat="1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</row>
    <row r="165" spans="1:48" s="338" customFormat="1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</row>
    <row r="166" spans="1:48" s="338" customFormat="1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</row>
    <row r="167" spans="1:48" s="338" customFormat="1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</row>
    <row r="168" spans="1:48" s="338" customFormat="1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</row>
    <row r="169" spans="1:48" s="338" customFormat="1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spans="1:48" s="338" customFormat="1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spans="1:48" s="338" customFormat="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spans="1:48" s="338" customFormat="1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s="338" customFormat="1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s="338" customFormat="1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s="338" customFormat="1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s="338" customFormat="1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s="338" customFormat="1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s="338" customFormat="1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s="338" customFormat="1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s="338" customFormat="1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s="338" customFormat="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s="338" customFormat="1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s="338" customFormat="1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s="338" customFormat="1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s="338" customFormat="1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s="338" customFormat="1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 s="338" customFormat="1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 s="338" customFormat="1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 s="338" customFormat="1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 s="338" customFormat="1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 s="338" customFormat="1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 s="338" customFormat="1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 s="338" customFormat="1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 s="338" customFormat="1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 s="338" customFormat="1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 s="338" customFormat="1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 s="338" customFormat="1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 s="338" customFormat="1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 s="338" customFormat="1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 s="338" customFormat="1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s="338" customFormat="1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 s="338" customFormat="1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 s="338" customFormat="1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 s="338" customFormat="1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s="338" customFormat="1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s="338" customFormat="1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s="338" customFormat="1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s="338" customFormat="1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 s="338" customFormat="1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 s="338" customFormat="1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 s="338" customFormat="1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 s="338" customFormat="1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s="338" customFormat="1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s="338" customFormat="1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s="338" customFormat="1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s="338" customFormat="1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 s="338" customFormat="1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s="338" customFormat="1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 s="338" customFormat="1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 s="338" customFormat="1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 s="338" customFormat="1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 s="338" customFormat="1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 s="338" customFormat="1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 s="338" customFormat="1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 s="338" customFormat="1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 s="338" customFormat="1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 s="338" customFormat="1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 s="338" customFormat="1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 s="338" customFormat="1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s="338" customFormat="1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 s="338" customFormat="1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 s="338" customFormat="1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 s="338" customFormat="1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 s="338" customFormat="1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 s="338" customFormat="1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 s="338" customFormat="1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 s="338" customFormat="1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 s="338" customFormat="1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 s="338" customFormat="1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 s="338" customFormat="1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 s="338" customFormat="1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 s="338" customFormat="1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 s="338" customFormat="1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 s="338" customFormat="1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 s="338" customFormat="1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 s="338" customFormat="1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 s="338" customFormat="1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 s="338" customFormat="1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 s="338" customFormat="1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 s="338" customFormat="1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 s="338" customFormat="1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 s="338" customFormat="1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 s="338" customFormat="1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 s="338" customFormat="1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 s="338" customFormat="1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 s="338" customFormat="1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 s="338" customFormat="1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 s="338" customFormat="1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 s="338" customFormat="1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 s="338" customFormat="1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 s="338" customFormat="1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 s="338" customFormat="1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 s="338" customFormat="1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 s="338" customFormat="1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 s="338" customFormat="1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 s="338" customFormat="1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 s="338" customFormat="1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 s="338" customFormat="1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 s="338" customFormat="1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 s="338" customFormat="1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 s="338" customFormat="1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 s="338" customFormat="1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 s="338" customFormat="1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 s="338" customFormat="1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 s="338" customFormat="1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 s="338" customFormat="1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 s="338" customFormat="1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:48" s="338" customFormat="1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:48" s="338" customFormat="1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:48" s="338" customFormat="1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:48" s="338" customFormat="1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:48" s="338" customFormat="1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:48" s="338" customFormat="1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:48" s="338" customFormat="1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:48" s="338" customFormat="1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:48" s="338" customFormat="1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:48" s="338" customFormat="1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spans="1:48" s="338" customFormat="1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spans="1:48" s="338" customFormat="1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spans="1:48" s="338" customFormat="1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spans="1:48" s="338" customFormat="1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spans="1:48" s="338" customFormat="1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spans="1:48" s="338" customFormat="1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spans="1:48" s="338" customFormat="1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spans="1:48" s="338" customFormat="1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spans="1:48" s="338" customFormat="1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spans="1:48" s="338" customFormat="1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spans="1:48" s="338" customFormat="1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spans="1:48" s="338" customFormat="1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spans="1:48" s="338" customFormat="1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spans="1:48" s="338" customFormat="1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spans="1:48" s="338" customFormat="1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spans="1:48" s="338" customFormat="1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spans="1:48" s="338" customFormat="1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spans="1:48" s="338" customFormat="1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spans="1:48" s="338" customFormat="1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</row>
    <row r="307" spans="1:48" s="338" customFormat="1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spans="1:48" s="338" customFormat="1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spans="1:48" s="338" customFormat="1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spans="1:48" s="338" customFormat="1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spans="1:48" s="338" customFormat="1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spans="1:48" s="338" customFormat="1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spans="1:48" s="338" customFormat="1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spans="1:48" s="338" customFormat="1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spans="1:48" s="338" customFormat="1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spans="1:48" s="338" customFormat="1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spans="1:48" s="338" customFormat="1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spans="1:48" s="338" customFormat="1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spans="1:48" s="338" customFormat="1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1:48" s="338" customFormat="1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spans="1:48" s="338" customFormat="1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spans="1:48" s="338" customFormat="1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spans="1:48" s="338" customFormat="1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spans="1:48" s="338" customFormat="1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spans="1:48" s="338" customFormat="1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spans="1:48" s="338" customFormat="1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spans="1:48" s="338" customFormat="1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spans="1:48" s="338" customFormat="1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spans="1:48" s="338" customFormat="1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spans="1:48" s="338" customFormat="1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spans="1:48" s="338" customFormat="1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spans="1:48" s="338" customFormat="1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1:48" s="338" customFormat="1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spans="1:48" s="338" customFormat="1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spans="1:48" s="338" customFormat="1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spans="1:48" s="338" customFormat="1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spans="1:48" s="338" customFormat="1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spans="1:48" s="338" customFormat="1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spans="1:48" s="338" customFormat="1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spans="1:48" s="338" customFormat="1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spans="1:48" s="338" customFormat="1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spans="1:48" s="338" customFormat="1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spans="1:48" s="338" customFormat="1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spans="1:48" s="338" customFormat="1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spans="1:48" s="338" customFormat="1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spans="1:48" s="338" customFormat="1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spans="1:48" s="338" customFormat="1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spans="1:48" s="338" customFormat="1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spans="1:48" s="338" customFormat="1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spans="1:48" s="338" customFormat="1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spans="1:48" s="338" customFormat="1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spans="1:48" s="338" customFormat="1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spans="1:48" s="338" customFormat="1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spans="1:48" s="338" customFormat="1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</row>
    <row r="355" spans="1:48" s="338" customFormat="1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</row>
    <row r="356" spans="1:48" s="338" customFormat="1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spans="1:48" s="338" customFormat="1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spans="1:48" s="338" customFormat="1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spans="1:48" s="338" customFormat="1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spans="1:48" s="338" customFormat="1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spans="1:48" s="338" customFormat="1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spans="1:48" s="338" customFormat="1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spans="1:48" s="338" customFormat="1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spans="1:48" s="338" customFormat="1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spans="1:48" s="338" customFormat="1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spans="1:48" s="338" customFormat="1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spans="1:48" s="338" customFormat="1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spans="1:48" s="338" customFormat="1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  <row r="369" spans="1:48" s="338" customFormat="1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</row>
    <row r="370" spans="1:48" s="338" customFormat="1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</row>
    <row r="371" spans="1:48" s="338" customFormat="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</row>
    <row r="372" spans="1:48" s="338" customFormat="1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</row>
    <row r="373" spans="1:48" s="338" customFormat="1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</row>
    <row r="374" spans="1:48" s="338" customFormat="1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</row>
    <row r="375" spans="1:48" s="338" customFormat="1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</row>
    <row r="376" spans="1:48" s="338" customFormat="1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</row>
    <row r="377" spans="1:48" s="338" customFormat="1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</row>
    <row r="378" spans="1:48" s="338" customFormat="1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</row>
    <row r="379" spans="1:48" s="338" customFormat="1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</row>
    <row r="380" spans="1:48" s="338" customFormat="1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spans="1:48" s="338" customFormat="1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</row>
    <row r="382" spans="1:48" s="338" customFormat="1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</row>
    <row r="383" spans="1:48" s="338" customFormat="1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</row>
    <row r="384" spans="1:48" s="338" customFormat="1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</row>
    <row r="385" spans="1:48" s="338" customFormat="1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</row>
    <row r="386" spans="1:48" s="338" customFormat="1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</row>
    <row r="387" spans="1:48" s="338" customFormat="1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</row>
    <row r="388" spans="1:48" s="338" customFormat="1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</row>
    <row r="389" spans="1:48" s="338" customFormat="1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</row>
    <row r="390" spans="1:48" s="338" customFormat="1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</row>
    <row r="391" spans="1:48" s="338" customFormat="1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</row>
    <row r="392" spans="1:48" s="338" customFormat="1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</row>
    <row r="393" spans="1:48" s="338" customFormat="1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</row>
    <row r="394" spans="1:48" s="338" customFormat="1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</row>
    <row r="395" spans="1:48" s="338" customFormat="1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</row>
    <row r="396" spans="1:48" s="338" customFormat="1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</row>
    <row r="397" spans="1:48" s="338" customFormat="1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</row>
    <row r="398" spans="1:48" s="338" customFormat="1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</row>
    <row r="399" spans="1:48" s="338" customFormat="1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</row>
    <row r="400" spans="1:48" s="338" customFormat="1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</row>
    <row r="401" spans="1:48" s="338" customFormat="1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</row>
    <row r="402" spans="1:48" s="338" customFormat="1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</row>
    <row r="403" spans="1:48" s="338" customFormat="1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</row>
    <row r="404" spans="1:48" s="338" customFormat="1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</row>
    <row r="405" spans="1:48" s="338" customFormat="1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</row>
    <row r="406" spans="1:48" s="338" customFormat="1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</row>
    <row r="407" spans="1:48" s="338" customFormat="1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</row>
    <row r="408" spans="1:48" s="338" customFormat="1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</row>
    <row r="409" spans="1:48" s="338" customFormat="1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</row>
    <row r="410" spans="1:48" s="338" customFormat="1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</row>
    <row r="411" spans="1:48" s="338" customFormat="1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</row>
    <row r="412" spans="1:48" s="338" customFormat="1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</row>
    <row r="413" spans="1:48" s="338" customFormat="1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</row>
    <row r="414" spans="1:48" s="338" customFormat="1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</row>
    <row r="415" spans="1:48" s="338" customFormat="1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</row>
    <row r="416" spans="1:48" s="338" customFormat="1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</row>
    <row r="417" spans="1:48" s="338" customFormat="1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</row>
    <row r="418" spans="1:48" s="338" customFormat="1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</row>
    <row r="419" spans="1:48" s="338" customFormat="1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</row>
    <row r="420" spans="1:48" s="338" customFormat="1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</row>
    <row r="421" spans="1:48" s="338" customFormat="1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</row>
    <row r="422" spans="1:48" s="338" customFormat="1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</row>
    <row r="423" spans="1:48" s="338" customFormat="1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</row>
    <row r="424" spans="1:48" s="338" customFormat="1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</row>
    <row r="425" spans="1:48" s="338" customFormat="1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</row>
    <row r="426" spans="1:48" s="338" customFormat="1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</row>
    <row r="427" spans="1:48" s="338" customFormat="1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</row>
    <row r="428" spans="1:48" s="338" customFormat="1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</row>
    <row r="429" spans="1:48" s="338" customFormat="1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</row>
    <row r="430" spans="1:48" s="338" customFormat="1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</row>
    <row r="431" spans="1:48" s="338" customFormat="1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</row>
    <row r="432" spans="1:48" s="338" customFormat="1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</row>
    <row r="433" spans="1:48" s="338" customFormat="1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</row>
    <row r="434" spans="1:48" s="338" customFormat="1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</row>
    <row r="435" spans="1:48" s="338" customFormat="1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</row>
    <row r="436" spans="1:48" s="338" customFormat="1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</row>
    <row r="437" spans="1:48" s="338" customFormat="1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</row>
    <row r="438" spans="1:48" s="338" customFormat="1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</row>
    <row r="439" spans="1:48" s="338" customFormat="1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</row>
    <row r="440" spans="1:48" s="338" customFormat="1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</row>
    <row r="441" spans="1:48" s="338" customFormat="1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</row>
    <row r="442" spans="1:48" s="338" customFormat="1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</row>
    <row r="443" spans="1:48" s="338" customFormat="1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</row>
    <row r="444" spans="1:48" s="338" customFormat="1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</row>
    <row r="445" spans="1:48" s="338" customFormat="1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</row>
    <row r="446" spans="1:48" s="338" customFormat="1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</row>
    <row r="447" spans="1:48" s="338" customFormat="1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</row>
    <row r="448" spans="1:48" s="338" customFormat="1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</row>
    <row r="449" spans="1:48" s="338" customFormat="1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</row>
    <row r="450" spans="1:48" s="338" customFormat="1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</row>
    <row r="451" spans="1:48" s="338" customFormat="1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</row>
    <row r="452" spans="1:48" s="338" customFormat="1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</row>
    <row r="453" spans="1:48" s="338" customFormat="1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</row>
    <row r="454" spans="1:48" s="338" customFormat="1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</row>
    <row r="455" spans="1:48" s="338" customFormat="1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</row>
    <row r="456" spans="1:48" s="338" customFormat="1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</row>
    <row r="457" spans="1:48" s="338" customFormat="1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</row>
    <row r="458" spans="1:48" s="338" customFormat="1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</row>
    <row r="459" spans="1:48" s="338" customFormat="1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</row>
    <row r="460" spans="1:48" s="338" customFormat="1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</row>
    <row r="461" spans="1:48" s="338" customFormat="1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</row>
    <row r="462" spans="1:48" s="338" customFormat="1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</row>
    <row r="463" spans="1:48" s="338" customFormat="1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</row>
    <row r="464" spans="1:48" s="338" customFormat="1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</row>
    <row r="465" spans="1:48" s="338" customFormat="1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</row>
    <row r="466" spans="1:48" s="338" customFormat="1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</row>
    <row r="467" spans="1:48" s="338" customFormat="1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</row>
    <row r="468" spans="1:48" s="338" customFormat="1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</row>
    <row r="469" spans="1:48" s="338" customFormat="1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</row>
    <row r="470" spans="1:48" s="338" customFormat="1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</row>
    <row r="471" spans="1:48" s="338" customFormat="1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</row>
    <row r="472" spans="1:48" s="338" customFormat="1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</row>
    <row r="473" spans="1:48" s="338" customFormat="1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</row>
    <row r="474" spans="1:48" s="338" customFormat="1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</row>
    <row r="475" spans="1:48" s="338" customFormat="1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</row>
    <row r="476" spans="1:48" s="338" customFormat="1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</row>
    <row r="477" spans="1:48" s="338" customFormat="1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</row>
    <row r="478" spans="1:48" s="338" customFormat="1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</row>
    <row r="479" spans="1:48" s="338" customFormat="1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</row>
    <row r="480" spans="1:48" s="338" customFormat="1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</row>
    <row r="481" spans="1:48" s="338" customFormat="1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</row>
    <row r="482" spans="1:48" s="338" customFormat="1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</row>
    <row r="483" spans="1:48" s="338" customFormat="1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</row>
    <row r="484" spans="1:48" s="338" customFormat="1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</row>
    <row r="485" spans="1:48" s="338" customFormat="1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</row>
    <row r="486" spans="1:48" s="338" customFormat="1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</row>
    <row r="487" spans="1:48" s="338" customFormat="1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</row>
    <row r="488" spans="1:48" s="338" customFormat="1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</row>
    <row r="489" spans="1:48" s="338" customFormat="1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</row>
    <row r="490" spans="1:48" s="338" customFormat="1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</row>
    <row r="491" spans="1:48" s="338" customFormat="1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</row>
    <row r="492" spans="1:48" s="338" customFormat="1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</row>
    <row r="493" spans="1:48" s="338" customFormat="1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</row>
    <row r="494" spans="1:48" s="338" customFormat="1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</row>
    <row r="495" spans="1:48" s="338" customFormat="1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</row>
    <row r="496" spans="1:48" s="338" customFormat="1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</row>
    <row r="497" spans="1:48" s="338" customFormat="1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</row>
    <row r="498" spans="1:48" s="338" customFormat="1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</row>
    <row r="499" spans="1:48" s="338" customFormat="1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</row>
    <row r="500" spans="1:48" s="338" customFormat="1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</row>
    <row r="501" spans="1:48" s="338" customFormat="1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</row>
    <row r="502" spans="1:48" s="338" customFormat="1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</row>
    <row r="503" spans="1:48" s="338" customFormat="1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</row>
    <row r="504" spans="1:48" s="338" customFormat="1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</row>
    <row r="505" spans="1:48" s="338" customFormat="1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</row>
    <row r="506" spans="1:48" s="338" customFormat="1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</row>
    <row r="507" spans="1:48" s="338" customFormat="1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</row>
    <row r="508" spans="1:48" s="338" customFormat="1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</row>
    <row r="509" spans="1:48" s="338" customFormat="1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</row>
    <row r="510" spans="1:48" s="338" customFormat="1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</row>
    <row r="511" spans="1:48" s="338" customFormat="1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</row>
    <row r="512" spans="1:48" s="338" customFormat="1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</row>
    <row r="513" spans="1:48" s="338" customFormat="1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</row>
    <row r="514" spans="1:48" s="338" customFormat="1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</row>
    <row r="515" spans="1:48" s="338" customFormat="1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</row>
    <row r="516" spans="1:48" s="338" customFormat="1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</row>
    <row r="517" spans="1:48" s="338" customFormat="1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</row>
    <row r="518" spans="1:48" s="338" customFormat="1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</row>
    <row r="519" spans="1:48" s="338" customFormat="1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</row>
    <row r="520" spans="1:48" s="338" customFormat="1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</row>
    <row r="521" spans="1:48" s="338" customFormat="1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</row>
    <row r="522" spans="1:48" s="338" customFormat="1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</row>
    <row r="523" spans="1:48" s="338" customFormat="1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</row>
    <row r="524" spans="1:48" s="338" customFormat="1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</row>
    <row r="525" spans="1:48" s="338" customFormat="1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</row>
    <row r="526" spans="1:48" s="338" customFormat="1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</row>
    <row r="527" spans="1:48" s="338" customFormat="1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</row>
    <row r="528" spans="1:48" s="338" customFormat="1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</row>
    <row r="529" spans="1:48" s="338" customFormat="1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</row>
    <row r="530" spans="1:48" s="338" customFormat="1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</row>
    <row r="531" spans="1:48" s="338" customFormat="1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</row>
    <row r="532" spans="1:48" s="338" customFormat="1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</row>
    <row r="533" spans="1:48" s="338" customFormat="1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</row>
    <row r="534" spans="1:48" s="338" customFormat="1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</row>
    <row r="535" spans="1:48" s="338" customFormat="1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</row>
    <row r="536" spans="1:48" s="338" customFormat="1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</row>
    <row r="537" spans="1:48" s="338" customFormat="1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</row>
    <row r="538" spans="1:48" s="338" customFormat="1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</row>
    <row r="539" spans="1:48" s="338" customFormat="1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</row>
    <row r="540" spans="1:48" s="338" customFormat="1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</row>
    <row r="541" spans="1:48" s="338" customFormat="1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</row>
    <row r="542" spans="1:48" s="338" customFormat="1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</row>
    <row r="543" spans="1:48" s="338" customFormat="1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</row>
    <row r="544" spans="1:48" s="338" customFormat="1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</row>
    <row r="545" spans="1:48" s="338" customFormat="1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</row>
    <row r="546" spans="1:48" s="338" customFormat="1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</row>
    <row r="547" spans="1:48" s="338" customFormat="1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</row>
    <row r="548" spans="1:48" s="338" customFormat="1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</row>
    <row r="549" spans="1:48" s="338" customFormat="1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</row>
    <row r="550" spans="1:48" s="338" customFormat="1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</row>
    <row r="551" spans="1:48" s="338" customFormat="1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</row>
    <row r="552" spans="1:48" s="338" customFormat="1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</row>
    <row r="553" spans="1:48" s="338" customFormat="1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</row>
    <row r="554" spans="1:48" s="338" customFormat="1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</row>
    <row r="555" spans="1:48" s="338" customFormat="1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</row>
    <row r="556" spans="1:48" s="338" customFormat="1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</row>
    <row r="557" spans="1:48" s="338" customFormat="1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</row>
    <row r="558" spans="1:48" s="338" customFormat="1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</row>
    <row r="559" spans="1:48" s="338" customFormat="1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</row>
    <row r="560" spans="1:48" s="338" customFormat="1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</row>
    <row r="561" spans="1:48" s="338" customFormat="1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</row>
    <row r="562" spans="1:48" s="338" customFormat="1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</row>
    <row r="563" spans="1:48" s="338" customFormat="1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</row>
    <row r="564" spans="1:48" s="338" customFormat="1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</row>
    <row r="565" spans="1:48" s="338" customFormat="1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</row>
    <row r="566" spans="1:48" s="338" customFormat="1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</row>
    <row r="567" spans="1:48" s="338" customFormat="1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</row>
    <row r="568" spans="1:48" s="338" customFormat="1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</row>
    <row r="569" spans="1:48" s="338" customFormat="1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</row>
    <row r="570" spans="1:48" s="338" customFormat="1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</row>
    <row r="571" spans="1:48" s="338" customFormat="1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</row>
    <row r="572" spans="1:48" s="338" customFormat="1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</row>
    <row r="573" spans="1:48" s="338" customFormat="1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</row>
    <row r="574" spans="1:48" s="338" customFormat="1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</row>
    <row r="575" spans="1:48" s="338" customFormat="1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</row>
    <row r="576" spans="1:48" s="338" customFormat="1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</row>
    <row r="577" spans="1:48" s="338" customFormat="1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</row>
    <row r="578" spans="1:48" s="338" customFormat="1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</row>
    <row r="579" spans="1:48" s="338" customFormat="1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</row>
    <row r="580" spans="1:48" s="338" customFormat="1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</row>
    <row r="581" spans="1:48" s="338" customFormat="1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</row>
    <row r="582" spans="1:48" s="338" customFormat="1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</row>
    <row r="583" spans="1:48" s="338" customFormat="1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</row>
    <row r="584" spans="1:48" s="338" customFormat="1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</row>
    <row r="585" spans="1:48" s="338" customFormat="1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</row>
    <row r="586" spans="1:48" s="338" customFormat="1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</row>
    <row r="587" spans="1:48" s="338" customFormat="1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</row>
    <row r="588" spans="1:48" s="338" customFormat="1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</row>
    <row r="589" spans="1:48" s="338" customFormat="1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</row>
    <row r="590" spans="1:48" s="338" customFormat="1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</row>
    <row r="591" spans="1:48" s="338" customFormat="1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</row>
    <row r="592" spans="1:48" s="338" customFormat="1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</row>
    <row r="593" spans="1:48" s="338" customFormat="1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</row>
    <row r="594" spans="1:48" s="338" customFormat="1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</row>
    <row r="595" spans="1:48" s="338" customFormat="1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</row>
    <row r="596" spans="1:48" s="338" customFormat="1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</row>
    <row r="597" spans="1:48" s="338" customFormat="1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</row>
    <row r="598" spans="1:48" s="338" customFormat="1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</row>
    <row r="599" spans="1:48" s="338" customFormat="1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</row>
    <row r="600" spans="1:48" s="338" customFormat="1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</row>
    <row r="601" spans="1:48" s="338" customFormat="1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</row>
    <row r="602" spans="1:48" s="338" customFormat="1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</row>
    <row r="603" spans="1:48" s="338" customFormat="1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</row>
    <row r="604" spans="1:48" s="338" customFormat="1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</row>
    <row r="605" spans="1:48" s="338" customFormat="1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</row>
    <row r="606" spans="1:48" s="338" customFormat="1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</row>
    <row r="607" spans="1:48" s="338" customFormat="1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</row>
    <row r="608" spans="1:48" s="338" customFormat="1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</row>
    <row r="609" spans="1:48" s="338" customFormat="1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</row>
    <row r="610" spans="1:48" s="338" customFormat="1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</row>
    <row r="611" spans="1:48" s="338" customFormat="1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</row>
    <row r="612" spans="1:48" s="338" customFormat="1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</row>
    <row r="613" spans="1:48" s="338" customFormat="1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</row>
    <row r="614" spans="1:48" s="338" customFormat="1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</row>
    <row r="615" spans="1:48" s="338" customFormat="1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</row>
    <row r="616" spans="1:48" s="338" customFormat="1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</row>
    <row r="617" spans="1:48" s="338" customFormat="1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</row>
    <row r="618" spans="1:48" s="338" customFormat="1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</row>
    <row r="619" spans="1:48" s="338" customFormat="1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</row>
    <row r="620" spans="1:48" s="338" customFormat="1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</row>
    <row r="621" spans="1:48" s="338" customFormat="1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</row>
    <row r="622" spans="1:48" s="338" customFormat="1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</row>
    <row r="623" spans="1:48" s="338" customFormat="1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</row>
    <row r="624" spans="1:48" s="338" customFormat="1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</row>
    <row r="625" spans="1:48" s="338" customFormat="1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</row>
    <row r="626" spans="1:48" s="338" customFormat="1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</row>
    <row r="627" spans="1:48" s="338" customFormat="1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</row>
    <row r="628" spans="1:48" s="338" customFormat="1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</row>
    <row r="629" spans="1:48" s="338" customFormat="1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</row>
    <row r="630" spans="1:48" s="338" customFormat="1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</row>
    <row r="631" spans="1:48" s="338" customFormat="1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</row>
    <row r="632" spans="1:48" s="338" customFormat="1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</row>
    <row r="633" spans="1:48" s="338" customFormat="1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</row>
    <row r="634" spans="1:48" s="338" customFormat="1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</row>
    <row r="635" spans="1:48" s="338" customFormat="1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</row>
    <row r="636" spans="1:48" s="338" customFormat="1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</row>
    <row r="637" spans="1:48" s="338" customFormat="1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</row>
    <row r="638" spans="1:48" s="338" customFormat="1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</row>
    <row r="639" spans="1:48" s="338" customFormat="1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</row>
    <row r="640" spans="1:48" s="338" customFormat="1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</row>
    <row r="641" spans="1:48" s="338" customFormat="1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</row>
    <row r="642" spans="1:48" s="338" customFormat="1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</row>
    <row r="643" spans="1:48" s="338" customFormat="1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</row>
    <row r="644" spans="1:48" s="338" customFormat="1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</row>
    <row r="645" spans="1:48" s="338" customFormat="1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</row>
    <row r="646" spans="1:48" s="338" customFormat="1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</row>
    <row r="647" spans="1:48" s="338" customFormat="1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</row>
    <row r="648" spans="1:48" s="338" customFormat="1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</row>
    <row r="649" spans="1:48" s="338" customFormat="1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</row>
    <row r="650" spans="1:48" s="338" customFormat="1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</row>
    <row r="651" spans="1:48" s="338" customFormat="1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</row>
    <row r="652" spans="1:48" s="338" customFormat="1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</row>
    <row r="653" spans="1:48" s="338" customFormat="1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</row>
    <row r="654" spans="1:48" s="338" customFormat="1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</row>
    <row r="655" spans="1:48" s="338" customFormat="1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</row>
    <row r="656" spans="1:48" s="338" customFormat="1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</row>
    <row r="657" spans="1:48" s="338" customFormat="1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</row>
    <row r="658" spans="1:48" s="338" customFormat="1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</row>
    <row r="659" spans="1:48" s="338" customFormat="1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</row>
    <row r="660" spans="1:48" s="338" customFormat="1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</row>
    <row r="661" spans="1:48" s="338" customFormat="1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</row>
    <row r="662" spans="1:48" s="338" customFormat="1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</row>
    <row r="663" spans="1:48" s="338" customFormat="1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</row>
    <row r="664" spans="1:48" s="338" customFormat="1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</row>
    <row r="665" spans="1:48" s="338" customFormat="1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</row>
    <row r="666" spans="1:48" s="338" customFormat="1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</row>
    <row r="667" spans="1:48" s="338" customFormat="1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</row>
    <row r="668" spans="1:48" s="338" customFormat="1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</row>
    <row r="669" spans="1:48" s="338" customFormat="1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</row>
    <row r="670" spans="1:48" s="338" customFormat="1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</row>
    <row r="671" spans="1:48" s="338" customFormat="1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</row>
    <row r="672" spans="1:48" s="338" customFormat="1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</row>
    <row r="673" spans="1:48" s="338" customFormat="1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</row>
    <row r="674" spans="1:48" s="338" customFormat="1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</row>
    <row r="675" spans="1:48" s="338" customFormat="1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</row>
    <row r="676" spans="1:48" s="338" customFormat="1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</row>
    <row r="677" spans="1:48" s="338" customFormat="1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</row>
    <row r="678" spans="1:48" s="338" customFormat="1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</row>
    <row r="679" spans="1:48" s="338" customFormat="1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</row>
    <row r="680" spans="1:48" s="338" customFormat="1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</row>
    <row r="681" spans="1:48" s="338" customFormat="1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</row>
    <row r="682" spans="1:48" s="338" customFormat="1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</row>
    <row r="683" spans="1:48" s="338" customFormat="1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</row>
    <row r="684" spans="1:48" s="338" customFormat="1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</row>
    <row r="685" spans="1:48" s="338" customFormat="1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</row>
    <row r="686" spans="1:48" s="338" customFormat="1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</row>
    <row r="687" spans="1:48" s="338" customFormat="1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</row>
    <row r="688" spans="1:48" s="338" customFormat="1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</row>
    <row r="689" spans="1:48" s="338" customFormat="1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</row>
    <row r="690" spans="1:48" s="338" customFormat="1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</row>
    <row r="691" spans="1:48" s="338" customFormat="1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</row>
    <row r="692" spans="1:48" s="338" customFormat="1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</row>
    <row r="693" spans="1:48" s="338" customFormat="1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</row>
    <row r="694" spans="1:48" s="338" customFormat="1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</row>
    <row r="695" spans="1:48" s="338" customFormat="1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</row>
    <row r="696" spans="1:48" s="338" customFormat="1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</row>
    <row r="697" spans="1:48" s="338" customFormat="1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</row>
    <row r="698" spans="1:48" s="338" customFormat="1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</row>
    <row r="699" spans="1:48" s="338" customFormat="1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</row>
    <row r="700" spans="1:48" s="338" customFormat="1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</row>
    <row r="701" spans="1:48" s="338" customFormat="1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</row>
    <row r="702" spans="1:48" s="338" customFormat="1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</row>
    <row r="703" spans="1:48" s="338" customFormat="1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</row>
    <row r="704" spans="1:48" s="338" customFormat="1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</row>
    <row r="705" spans="1:48" s="338" customFormat="1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</row>
    <row r="706" spans="1:48" s="338" customFormat="1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</row>
    <row r="707" spans="1:48" s="338" customFormat="1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</row>
    <row r="708" spans="1:48" s="338" customFormat="1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</row>
    <row r="709" spans="1:48" s="338" customFormat="1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</row>
    <row r="710" spans="1:48" s="338" customFormat="1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</row>
    <row r="711" spans="1:48" s="338" customFormat="1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</row>
    <row r="712" spans="1:48" s="338" customFormat="1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</row>
    <row r="713" spans="1:48" s="338" customFormat="1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</row>
    <row r="714" spans="1:48" s="338" customFormat="1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</row>
    <row r="715" spans="1:48" s="338" customFormat="1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</row>
    <row r="716" spans="1:48" s="338" customFormat="1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</row>
    <row r="717" spans="1:48" s="338" customFormat="1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</row>
    <row r="718" spans="1:48" s="338" customFormat="1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</row>
    <row r="719" spans="1:48" s="338" customFormat="1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</row>
    <row r="720" spans="1:48" s="338" customFormat="1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</row>
    <row r="721" spans="1:48" s="338" customFormat="1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</row>
    <row r="722" spans="1:48" s="338" customFormat="1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</row>
    <row r="723" spans="1:48" s="338" customFormat="1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</row>
    <row r="724" spans="1:48" s="338" customFormat="1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</row>
    <row r="725" spans="1:48" s="338" customFormat="1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</row>
    <row r="726" spans="1:48" s="338" customFormat="1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</row>
    <row r="727" spans="1:48" s="338" customFormat="1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</row>
    <row r="728" spans="1:48" s="338" customFormat="1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</row>
    <row r="729" spans="1:48" s="338" customFormat="1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</row>
    <row r="730" spans="1:48" s="338" customFormat="1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</row>
    <row r="731" spans="1:48" s="338" customFormat="1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</row>
    <row r="732" spans="1:48" s="338" customFormat="1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</row>
    <row r="733" spans="1:48" s="338" customFormat="1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</row>
    <row r="734" spans="1:48" s="338" customFormat="1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</row>
    <row r="735" spans="1:48" s="338" customFormat="1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</row>
    <row r="736" spans="1:48" s="338" customFormat="1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</row>
    <row r="737" spans="1:48" s="338" customFormat="1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</row>
    <row r="738" spans="1:48" s="338" customFormat="1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</row>
    <row r="739" spans="1:48" s="338" customFormat="1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</row>
    <row r="740" spans="1:48" s="338" customFormat="1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</row>
    <row r="741" spans="1:48" s="338" customFormat="1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</row>
    <row r="742" spans="1:48" s="338" customFormat="1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</row>
    <row r="743" spans="1:48" s="338" customFormat="1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</row>
    <row r="744" spans="1:48" s="338" customFormat="1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</row>
    <row r="745" spans="1:48" s="338" customFormat="1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</row>
    <row r="746" spans="1:48" s="338" customFormat="1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</row>
    <row r="747" spans="1:48" s="338" customFormat="1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</row>
    <row r="748" spans="1:48" s="338" customFormat="1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</row>
    <row r="749" spans="1:48" s="338" customFormat="1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</row>
    <row r="750" spans="1:48" s="338" customFormat="1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</row>
    <row r="751" spans="1:48" s="338" customFormat="1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</row>
    <row r="752" spans="1:48" s="338" customFormat="1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</row>
    <row r="753" spans="1:48" s="338" customFormat="1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</row>
    <row r="754" spans="1:48" s="338" customFormat="1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</row>
    <row r="755" spans="1:48" s="338" customFormat="1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</row>
    <row r="756" spans="1:48" s="338" customFormat="1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</row>
    <row r="757" spans="1:48" s="338" customFormat="1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</row>
    <row r="758" spans="1:48" s="338" customFormat="1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</row>
    <row r="759" spans="1:48" s="338" customFormat="1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</row>
    <row r="760" spans="1:48" s="338" customFormat="1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</row>
    <row r="761" spans="1:48" s="338" customFormat="1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</row>
    <row r="762" spans="1:48" s="338" customFormat="1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</row>
    <row r="763" spans="1:48" s="338" customFormat="1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</row>
    <row r="764" spans="1:48" s="338" customFormat="1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</row>
    <row r="765" spans="1:48" s="338" customFormat="1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</row>
    <row r="766" spans="1:48" s="338" customFormat="1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</row>
    <row r="767" spans="1:48" s="338" customFormat="1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</row>
    <row r="768" spans="1:48" s="338" customFormat="1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</row>
    <row r="769" spans="1:48" s="338" customFormat="1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</row>
    <row r="770" spans="1:48" s="338" customFormat="1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</row>
    <row r="771" spans="1:48" s="338" customFormat="1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</row>
    <row r="772" spans="1:48" s="338" customFormat="1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</row>
    <row r="773" spans="1:48" s="338" customFormat="1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</row>
    <row r="774" spans="1:48" s="338" customFormat="1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</row>
    <row r="775" spans="1:48" s="338" customFormat="1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</row>
    <row r="776" spans="1:48" s="338" customFormat="1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</row>
    <row r="777" spans="1:48" s="338" customFormat="1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</row>
    <row r="778" spans="1:48" s="338" customFormat="1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</row>
    <row r="779" spans="1:48" s="338" customFormat="1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</row>
    <row r="780" spans="1:48" s="338" customFormat="1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</row>
    <row r="781" spans="1:48" s="338" customFormat="1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</row>
    <row r="782" spans="1:48" s="338" customFormat="1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</row>
    <row r="783" spans="1:48" s="338" customFormat="1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</row>
    <row r="784" spans="1:48" s="338" customFormat="1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</row>
    <row r="785" spans="1:48" s="338" customFormat="1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</row>
    <row r="786" spans="1:48" s="338" customFormat="1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</row>
    <row r="787" spans="1:48" s="338" customFormat="1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</row>
    <row r="788" spans="1:48" s="338" customFormat="1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</row>
    <row r="789" spans="1:48" s="338" customFormat="1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</row>
    <row r="790" spans="1:48" s="338" customFormat="1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</row>
    <row r="791" spans="1:48" s="338" customFormat="1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</row>
    <row r="792" spans="1:48" s="338" customFormat="1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</row>
    <row r="793" spans="1:48" s="338" customFormat="1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</row>
    <row r="794" spans="1:48" s="338" customFormat="1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</row>
    <row r="795" spans="1:48" s="338" customFormat="1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</row>
    <row r="796" spans="1:48" s="338" customFormat="1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</row>
    <row r="797" spans="1:48" s="338" customFormat="1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</row>
    <row r="798" spans="1:48" s="338" customFormat="1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</row>
    <row r="799" spans="1:48" s="338" customFormat="1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</row>
    <row r="800" spans="1:48" s="338" customFormat="1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</row>
    <row r="801" spans="1:48" s="338" customFormat="1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</row>
    <row r="802" spans="1:48" s="338" customFormat="1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</row>
    <row r="803" spans="1:48" s="338" customFormat="1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</row>
    <row r="804" spans="1:48" s="338" customFormat="1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</row>
    <row r="805" spans="1:48" s="338" customFormat="1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</row>
    <row r="806" spans="1:48" s="338" customFormat="1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</row>
    <row r="807" spans="1:48" s="338" customFormat="1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</row>
    <row r="808" spans="1:48" s="338" customFormat="1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</row>
    <row r="809" spans="1:48" s="338" customFormat="1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</row>
    <row r="810" spans="1:48" s="338" customFormat="1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</row>
    <row r="811" spans="1:48" s="338" customFormat="1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</row>
    <row r="812" spans="1:48" s="338" customFormat="1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</row>
    <row r="813" spans="1:48" s="338" customFormat="1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</row>
    <row r="814" spans="1:48" s="338" customFormat="1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</row>
    <row r="815" spans="1:48" s="338" customFormat="1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</row>
    <row r="816" spans="1:48" s="338" customFormat="1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</row>
    <row r="817" spans="1:48" s="338" customFormat="1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</row>
    <row r="818" spans="1:48" s="338" customFormat="1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</row>
    <row r="819" spans="1:48" s="338" customFormat="1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</row>
    <row r="820" spans="1:48" s="338" customFormat="1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</row>
    <row r="821" spans="1:48" s="338" customFormat="1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</row>
    <row r="822" spans="1:48" s="338" customFormat="1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</row>
    <row r="823" spans="1:48" s="338" customFormat="1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</row>
    <row r="824" spans="1:48" s="338" customFormat="1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</row>
    <row r="825" spans="1:48" s="338" customFormat="1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</row>
    <row r="826" spans="1:48" s="338" customFormat="1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</row>
    <row r="827" spans="1:48" s="338" customFormat="1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</row>
    <row r="828" spans="1:48" s="338" customFormat="1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</row>
    <row r="829" spans="1:48" s="338" customFormat="1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</row>
    <row r="830" spans="1:48" s="338" customFormat="1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</row>
    <row r="831" spans="1:48" s="338" customFormat="1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</row>
    <row r="832" spans="1:48" s="338" customFormat="1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</row>
    <row r="833" spans="1:48" s="338" customFormat="1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</row>
    <row r="834" spans="1:48" s="338" customFormat="1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</row>
    <row r="835" spans="1:48" s="338" customFormat="1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</row>
    <row r="836" spans="1:48" s="338" customFormat="1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</row>
    <row r="837" spans="1:48" s="338" customFormat="1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</row>
    <row r="838" spans="1:48" s="338" customFormat="1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</row>
    <row r="839" spans="1:48" s="338" customFormat="1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</row>
    <row r="840" spans="1:48" s="338" customFormat="1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</row>
    <row r="841" spans="1:48" s="338" customFormat="1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</row>
    <row r="842" spans="1:48" s="338" customFormat="1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</row>
    <row r="843" spans="1:48" s="338" customFormat="1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</row>
    <row r="844" spans="1:48" s="338" customFormat="1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</row>
    <row r="845" spans="1:48" s="338" customFormat="1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</row>
    <row r="846" spans="1:48" s="338" customFormat="1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</row>
    <row r="847" spans="1:48" s="338" customFormat="1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</row>
    <row r="848" spans="1:48" s="338" customFormat="1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</row>
    <row r="849" spans="1:48" s="338" customFormat="1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</row>
    <row r="850" spans="1:48" s="338" customFormat="1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</row>
    <row r="851" spans="1:48" s="338" customFormat="1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</row>
    <row r="852" spans="1:48" s="338" customFormat="1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</row>
    <row r="853" spans="1:48" s="338" customFormat="1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</row>
    <row r="854" spans="1:48" s="338" customFormat="1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</row>
    <row r="855" spans="1:48" s="338" customFormat="1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</row>
    <row r="856" spans="1:48" s="338" customFormat="1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</row>
    <row r="857" spans="1:48" s="338" customFormat="1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</row>
    <row r="858" spans="1:48" s="338" customFormat="1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</row>
    <row r="859" spans="1:48" s="338" customFormat="1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</row>
    <row r="860" spans="1:48" s="338" customFormat="1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</row>
    <row r="861" spans="1:48" s="338" customFormat="1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</row>
    <row r="862" spans="1:48" s="338" customFormat="1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</row>
    <row r="863" spans="1:48" s="338" customFormat="1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</row>
    <row r="864" spans="1:48" s="338" customFormat="1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</row>
    <row r="865" spans="1:48" s="338" customFormat="1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</row>
    <row r="866" spans="1:48" s="338" customFormat="1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</row>
    <row r="867" spans="1:48" s="338" customFormat="1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</row>
    <row r="868" spans="1:48" s="338" customFormat="1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</row>
    <row r="869" spans="1:48" s="338" customFormat="1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</row>
    <row r="870" spans="1:48" s="338" customFormat="1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</row>
    <row r="871" spans="1:48" s="338" customFormat="1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</row>
    <row r="872" spans="1:48" s="338" customFormat="1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</row>
    <row r="873" spans="1:48" s="338" customFormat="1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</row>
    <row r="874" spans="1:48" s="338" customFormat="1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</row>
    <row r="875" spans="1:48" s="338" customFormat="1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</row>
    <row r="876" spans="1:48" s="338" customFormat="1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</row>
    <row r="877" spans="1:48" s="338" customFormat="1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</row>
    <row r="878" spans="1:48" s="338" customFormat="1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</row>
    <row r="879" spans="1:48" s="338" customFormat="1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</row>
    <row r="880" spans="1:48" s="338" customFormat="1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</row>
    <row r="881" spans="1:48" s="338" customFormat="1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</row>
    <row r="882" spans="1:48" s="338" customFormat="1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</row>
    <row r="883" spans="1:48" s="338" customFormat="1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</row>
    <row r="884" spans="1:48" s="338" customFormat="1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</row>
    <row r="885" spans="1:48" s="338" customFormat="1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</row>
    <row r="886" spans="1:48" s="338" customFormat="1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</row>
    <row r="887" spans="1:48" s="338" customFormat="1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</row>
    <row r="888" spans="1:48" s="338" customFormat="1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</row>
    <row r="889" spans="1:48" s="338" customFormat="1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</row>
    <row r="890" spans="1:48" s="338" customFormat="1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</row>
    <row r="891" spans="1:48" s="338" customFormat="1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</row>
    <row r="892" spans="1:48" s="338" customFormat="1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</row>
    <row r="893" spans="1:48" s="338" customFormat="1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</row>
    <row r="894" spans="1:48" s="338" customFormat="1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</row>
    <row r="895" spans="1:48" s="338" customFormat="1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</row>
    <row r="896" spans="1:48" s="338" customFormat="1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</row>
    <row r="897" spans="1:48" s="338" customFormat="1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</row>
    <row r="898" spans="1:48" s="338" customFormat="1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</row>
    <row r="899" spans="1:48" s="338" customFormat="1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</row>
    <row r="900" spans="1:48" s="338" customFormat="1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</row>
    <row r="901" spans="1:48" s="338" customFormat="1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</row>
    <row r="902" spans="1:48" s="338" customFormat="1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</row>
    <row r="903" spans="1:48" s="338" customFormat="1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</row>
    <row r="904" spans="1:48" s="338" customFormat="1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</row>
    <row r="905" spans="1:48" s="338" customFormat="1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</row>
    <row r="906" spans="1:48" s="338" customFormat="1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</row>
    <row r="907" spans="1:48" s="338" customFormat="1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</row>
    <row r="908" spans="1:48" s="338" customFormat="1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</row>
    <row r="909" spans="1:48" s="338" customFormat="1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</row>
    <row r="910" spans="1:48" s="338" customFormat="1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</row>
    <row r="911" spans="1:48" s="338" customFormat="1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</row>
    <row r="912" spans="1:48" s="338" customFormat="1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</row>
    <row r="913" spans="1:48" s="338" customFormat="1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</row>
    <row r="914" spans="1:48" s="338" customFormat="1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</row>
    <row r="915" spans="1:48" s="338" customFormat="1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</row>
    <row r="916" spans="1:48" s="338" customFormat="1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</row>
    <row r="917" spans="1:48" s="338" customFormat="1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</row>
    <row r="918" spans="1:48" s="338" customFormat="1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</row>
    <row r="919" spans="1:48" s="338" customFormat="1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</row>
    <row r="920" spans="1:48" s="338" customFormat="1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</row>
    <row r="921" spans="1:48" s="338" customFormat="1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</row>
    <row r="922" spans="1:48" s="338" customFormat="1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</row>
    <row r="923" spans="1:48" s="338" customFormat="1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</row>
    <row r="924" spans="1:48" s="338" customFormat="1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</row>
    <row r="925" spans="1:48" s="338" customFormat="1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</row>
    <row r="926" spans="1:48" s="338" customFormat="1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</row>
    <row r="927" spans="1:48" s="338" customFormat="1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</row>
    <row r="928" spans="1:48" s="338" customFormat="1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</row>
    <row r="929" spans="1:48" s="338" customFormat="1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</row>
    <row r="930" spans="1:48" s="338" customFormat="1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</row>
    <row r="931" spans="1:48" s="338" customFormat="1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</row>
    <row r="932" spans="1:48" s="338" customFormat="1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</row>
    <row r="933" spans="1:48" s="338" customFormat="1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</row>
    <row r="934" spans="1:48" s="338" customFormat="1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</row>
    <row r="935" spans="1:48" s="338" customFormat="1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</row>
    <row r="936" spans="1:48" s="338" customFormat="1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</row>
    <row r="937" spans="1:48" s="338" customFormat="1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</row>
    <row r="938" spans="1:48" s="338" customFormat="1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</row>
    <row r="939" spans="1:48" s="338" customFormat="1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</row>
    <row r="940" spans="1:48" s="338" customFormat="1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</row>
    <row r="941" spans="1:48" s="338" customFormat="1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</row>
    <row r="942" spans="1:48" s="338" customFormat="1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</row>
    <row r="943" spans="1:48" s="338" customFormat="1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</row>
    <row r="944" spans="1:48" s="338" customFormat="1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</row>
    <row r="945" spans="1:48" s="338" customFormat="1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</row>
    <row r="946" spans="1:48" s="338" customFormat="1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</row>
    <row r="947" spans="1:48" s="338" customFormat="1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</row>
    <row r="948" spans="1:48" s="338" customFormat="1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</row>
    <row r="949" spans="1:48" s="338" customFormat="1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</row>
    <row r="950" spans="1:48" s="338" customFormat="1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</row>
    <row r="951" spans="1:48" s="338" customFormat="1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</row>
    <row r="952" spans="1:48" s="338" customFormat="1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</row>
    <row r="953" spans="1:48" s="338" customFormat="1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</row>
    <row r="954" spans="1:48" s="338" customFormat="1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</row>
    <row r="955" spans="1:48" s="338" customFormat="1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</row>
    <row r="956" spans="1:48" s="338" customFormat="1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</row>
    <row r="957" spans="1:48" s="338" customFormat="1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</row>
    <row r="958" spans="1:48" s="338" customFormat="1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</row>
    <row r="959" spans="1:48" s="338" customFormat="1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</row>
    <row r="960" spans="1:48" s="338" customFormat="1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</row>
    <row r="961" spans="1:48" s="338" customFormat="1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</row>
    <row r="962" spans="1:48" s="338" customFormat="1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</row>
    <row r="963" spans="1:48" s="338" customFormat="1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</row>
    <row r="964" spans="1:48" s="338" customFormat="1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</row>
    <row r="965" spans="1:48" s="338" customFormat="1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</row>
    <row r="966" spans="1:48" s="338" customFormat="1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</row>
    <row r="967" spans="1:48" s="338" customFormat="1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</row>
    <row r="968" spans="1:48" s="338" customFormat="1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</row>
    <row r="969" spans="1:48" s="338" customFormat="1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</row>
    <row r="970" spans="1:48" s="338" customFormat="1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</row>
    <row r="971" spans="1:48" s="338" customFormat="1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</row>
    <row r="972" spans="1:48" s="338" customFormat="1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</row>
    <row r="973" spans="1:48" s="338" customFormat="1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</row>
    <row r="974" spans="1:48" s="338" customFormat="1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</row>
    <row r="975" spans="1:48" s="338" customFormat="1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</row>
    <row r="976" spans="1:48" s="338" customFormat="1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</row>
    <row r="977" spans="1:48" s="338" customFormat="1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</row>
    <row r="978" spans="1:48" s="338" customFormat="1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</row>
    <row r="979" spans="1:48" s="338" customFormat="1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</row>
    <row r="980" spans="1:48" s="338" customFormat="1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</row>
    <row r="981" spans="1:48" s="338" customFormat="1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</row>
    <row r="982" spans="1:48" s="338" customFormat="1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</row>
    <row r="983" spans="1:48" s="338" customFormat="1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</row>
  </sheetData>
  <mergeCells count="19">
    <mergeCell ref="A66:C66"/>
    <mergeCell ref="A74:C74"/>
    <mergeCell ref="A91:C91"/>
    <mergeCell ref="AT7:AV7"/>
    <mergeCell ref="A61:C61"/>
    <mergeCell ref="A8:C8"/>
    <mergeCell ref="A22:C22"/>
    <mergeCell ref="A31:C31"/>
    <mergeCell ref="A54:C54"/>
    <mergeCell ref="E5:E6"/>
    <mergeCell ref="A4:AS4"/>
    <mergeCell ref="R1:AC1"/>
    <mergeCell ref="AT5:AV6"/>
    <mergeCell ref="A3:AS3"/>
    <mergeCell ref="F5:AS5"/>
    <mergeCell ref="A5:A6"/>
    <mergeCell ref="B5:B6"/>
    <mergeCell ref="C5:C6"/>
    <mergeCell ref="D5:D6"/>
  </mergeCells>
  <printOptions/>
  <pageMargins left="0.21" right="0.2" top="0.28" bottom="0.31" header="0.5" footer="0.29"/>
  <pageSetup horizontalDpi="600" verticalDpi="600" orientation="landscape" paperSize="9" scale="65" r:id="rId1"/>
  <headerFooter alignWithMargins="0">
    <oddFooter>&amp;C&amp;P. oldal&amp;RGepesz_levelezo_tanterv.xls</oddFooter>
  </headerFooter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2006-07-18T07:50:53Z</cp:lastPrinted>
  <dcterms:created xsi:type="dcterms:W3CDTF">2006-03-29T07:49:40Z</dcterms:created>
  <dcterms:modified xsi:type="dcterms:W3CDTF">2010-01-18T11:39:26Z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-615329196</vt:i4>
  </property>
  <property fmtid="{D5CDD505-2E9C-101B-9397-08002B2CF9AE}" pid="3" name="_EmailSubject">
    <vt:lpwstr>Gépész nappali és levelező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-1434322807</vt:i4>
  </property>
  <property fmtid="{D5CDD505-2E9C-101B-9397-08002B2CF9AE}" pid="7" name="_ReviewingToolsShownOnce">
    <vt:lpwstr/>
  </property>
</Properties>
</file>