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05" yWindow="75" windowWidth="19200" windowHeight="11760" tabRatio="315" firstSheet="1" activeTab="1"/>
  </bookViews>
  <sheets>
    <sheet name="Munka1" sheetId="1" r:id="rId1"/>
    <sheet name="BSc tanterv 8" sheetId="2" r:id="rId2"/>
  </sheets>
  <definedNames/>
  <calcPr fullCalcOnLoad="1"/>
</workbook>
</file>

<file path=xl/sharedStrings.xml><?xml version="1.0" encoding="utf-8"?>
<sst xmlns="http://schemas.openxmlformats.org/spreadsheetml/2006/main" count="641" uniqueCount="305">
  <si>
    <t>Félévek</t>
  </si>
  <si>
    <t>Tantárgyak</t>
  </si>
  <si>
    <t>óra</t>
  </si>
  <si>
    <t>1.</t>
  </si>
  <si>
    <t>2.</t>
  </si>
  <si>
    <t>3.</t>
  </si>
  <si>
    <t>4.</t>
  </si>
  <si>
    <t>5.</t>
  </si>
  <si>
    <t>6.</t>
  </si>
  <si>
    <t>ea</t>
  </si>
  <si>
    <t>l</t>
  </si>
  <si>
    <t>tgy</t>
  </si>
  <si>
    <t>k</t>
  </si>
  <si>
    <t>kr</t>
  </si>
  <si>
    <t>v</t>
  </si>
  <si>
    <t>f</t>
  </si>
  <si>
    <t>Vizsga (v)</t>
  </si>
  <si>
    <t>Félévközi jegy (f)</t>
  </si>
  <si>
    <t>Mindösszesen:</t>
  </si>
  <si>
    <t>Szakdolgozat</t>
  </si>
  <si>
    <t>7.</t>
  </si>
  <si>
    <t>Kód</t>
  </si>
  <si>
    <t xml:space="preserve">Összes heti óra </t>
  </si>
  <si>
    <t>8.</t>
  </si>
  <si>
    <t>Előtanulmány</t>
  </si>
  <si>
    <t>9.</t>
  </si>
  <si>
    <t>10.</t>
  </si>
  <si>
    <t>11.</t>
  </si>
  <si>
    <t>12.</t>
  </si>
  <si>
    <t>15.</t>
  </si>
  <si>
    <t>16.</t>
  </si>
  <si>
    <t>17.</t>
  </si>
  <si>
    <t>18.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</si>
  <si>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</si>
  <si>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</si>
  <si>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</si>
  <si>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</si>
  <si>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</si>
  <si>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</si>
  <si>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</si>
  <si>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</si>
  <si>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</si>
  <si>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</si>
  <si>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</si>
  <si>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</si>
  <si>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</si>
  <si>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</si>
  <si>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</si>
  <si>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</si>
  <si>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</si>
  <si>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</si>
  <si>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</si>
  <si>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</si>
  <si>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</si>
  <si>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</si>
  <si>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</si>
  <si>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45.</t>
  </si>
  <si>
    <t>46.</t>
  </si>
  <si>
    <t>47.</t>
  </si>
  <si>
    <t>48.</t>
  </si>
  <si>
    <t>49.</t>
  </si>
  <si>
    <t>50.</t>
  </si>
  <si>
    <t>Matematika I.</t>
  </si>
  <si>
    <t>Matematika II.</t>
  </si>
  <si>
    <t>Informatika  I.</t>
  </si>
  <si>
    <t>Informatika II.</t>
  </si>
  <si>
    <t>Fizika I.</t>
  </si>
  <si>
    <t>Fizika II.</t>
  </si>
  <si>
    <t>Menedzsment</t>
  </si>
  <si>
    <t>Villamosságtan I.</t>
  </si>
  <si>
    <t>Villamosságtan II.</t>
  </si>
  <si>
    <t>Méréstechnika I.</t>
  </si>
  <si>
    <t>Méréstechnika II.</t>
  </si>
  <si>
    <t>20.</t>
  </si>
  <si>
    <t>Szabadon választható tárgyak **</t>
  </si>
  <si>
    <t>Szakirány közös tantárgyai                         összesen:</t>
  </si>
  <si>
    <t>Hiradástechnika I.</t>
  </si>
  <si>
    <t>Passzív áramkörök, CAD ismeretek</t>
  </si>
  <si>
    <t>Ipari környezetvédelem</t>
  </si>
  <si>
    <t>Környezetvédelem projekt</t>
  </si>
  <si>
    <t>Világítási eszközök és hálózatok</t>
  </si>
  <si>
    <t>Világítástechnika projekt</t>
  </si>
  <si>
    <t>Megújuló energiák</t>
  </si>
  <si>
    <t>Készüléképítési ismeretek</t>
  </si>
  <si>
    <t>Szenzorok és mikroáramkörök</t>
  </si>
  <si>
    <t>Mikroáramkörök projekt</t>
  </si>
  <si>
    <t>Mikroelektronika, félvezető áramkörök tervezése</t>
  </si>
  <si>
    <t>Minőségfejlesztés</t>
  </si>
  <si>
    <t>Készüléképítés projekt</t>
  </si>
  <si>
    <t>Analóg és hírközlési áramkörök I.</t>
  </si>
  <si>
    <t>Analóg és hírközlési áramkörök II.</t>
  </si>
  <si>
    <t>Kísérleti fizika</t>
  </si>
  <si>
    <t>Komplex villamos rendszerek</t>
  </si>
  <si>
    <t>Ökológikus műszaki konstrukciók</t>
  </si>
  <si>
    <t>Kötelezően választható tárgyak</t>
  </si>
  <si>
    <t>51.</t>
  </si>
  <si>
    <t>52.</t>
  </si>
  <si>
    <t>14.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</si>
  <si>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</si>
  <si>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</si>
  <si>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</si>
  <si>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</si>
  <si>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</si>
  <si>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</si>
  <si>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</si>
  <si>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</si>
  <si>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</si>
  <si>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 xml:space="preserve"> </t>
  </si>
  <si>
    <t>kredit</t>
  </si>
  <si>
    <t>KHTVT21TNC</t>
  </si>
  <si>
    <t>KMAMR12TNC</t>
  </si>
  <si>
    <t>KMASD11TNC</t>
  </si>
  <si>
    <t>KMEAH21TNC</t>
  </si>
  <si>
    <t>KMEIK11TNC</t>
  </si>
  <si>
    <t>KMEVI11TNC</t>
  </si>
  <si>
    <t>KMEKP11TNC</t>
  </si>
  <si>
    <t>KMEME11TNC</t>
  </si>
  <si>
    <t>KMEKÉ11TNC</t>
  </si>
  <si>
    <t>KMESM11TNC</t>
  </si>
  <si>
    <t>KMEMP11TNC</t>
  </si>
  <si>
    <t>KMEMF11TNC</t>
  </si>
  <si>
    <t>KMEÉP11TNC</t>
  </si>
  <si>
    <t>Biztonságtechnika, környezetvédelem és minőségbiztosítás alapjai</t>
  </si>
  <si>
    <t>KMEMA21TNC</t>
  </si>
  <si>
    <t>KMEPA11TNC</t>
  </si>
  <si>
    <t>KMEAH11TNC</t>
  </si>
  <si>
    <t>KMEVP11TNC</t>
  </si>
  <si>
    <t>KMEKF11TNC</t>
  </si>
  <si>
    <t>KMEKR11TNC</t>
  </si>
  <si>
    <t>KMEÖK11TNC</t>
  </si>
  <si>
    <t xml:space="preserve">Megyjegyzés:    </t>
  </si>
  <si>
    <t>Differenciált szakmai törzsanyag tantárgyai</t>
  </si>
  <si>
    <t>félévi</t>
  </si>
  <si>
    <t>kz</t>
  </si>
  <si>
    <t xml:space="preserve">Matematika III. </t>
  </si>
  <si>
    <t xml:space="preserve">Informatika I. laboratórium </t>
  </si>
  <si>
    <t xml:space="preserve">Villamosipari anyagismeret </t>
  </si>
  <si>
    <t xml:space="preserve">      </t>
  </si>
  <si>
    <t>Műszaki dokumentáció</t>
  </si>
  <si>
    <t xml:space="preserve">Méréstechnika I.  laboratórium </t>
  </si>
  <si>
    <t xml:space="preserve">Méréstechnika II. laboratórium </t>
  </si>
  <si>
    <t>Általános mérnöki ismeretek</t>
  </si>
  <si>
    <t>félévi óraszámokkal; konzultáció (kz); laboratórium ( l); követelményekkel (k); kreditekkel (kr)</t>
  </si>
  <si>
    <t>43.</t>
  </si>
  <si>
    <t>44.</t>
  </si>
  <si>
    <t>Félévi órák összesen:</t>
  </si>
  <si>
    <t>Természettudományos ismeretek                      összesen:</t>
  </si>
  <si>
    <t>é</t>
  </si>
  <si>
    <t>Évközi jegy (é)</t>
  </si>
  <si>
    <t>Levelező tagozat</t>
  </si>
  <si>
    <t>a</t>
  </si>
  <si>
    <t>Aláírás (a)</t>
  </si>
  <si>
    <t>Villamosságtan I. gyakorlat</t>
  </si>
  <si>
    <t>Villamosságtan II. gyakorlat</t>
  </si>
  <si>
    <t>Programozás I.</t>
  </si>
  <si>
    <t>Programozás II.</t>
  </si>
  <si>
    <t>Makroökonómia</t>
  </si>
  <si>
    <t>Mikroökonómia</t>
  </si>
  <si>
    <t>Vállalkozás gazdaságtan I.</t>
  </si>
  <si>
    <t>Vállalkozásgazdaságtan II.</t>
  </si>
  <si>
    <t>Digitális technika II.</t>
  </si>
  <si>
    <t>Digitális technika I.</t>
  </si>
  <si>
    <t>Elektronika I.</t>
  </si>
  <si>
    <t>Elektronika II.</t>
  </si>
  <si>
    <t>Elektronika I. gyakorlat</t>
  </si>
  <si>
    <t xml:space="preserve">Elektronika II. laboratórium </t>
  </si>
  <si>
    <t>KMEMA11TLD</t>
  </si>
  <si>
    <t>KMEMA21TLD</t>
  </si>
  <si>
    <t>KMEMA31TLD</t>
  </si>
  <si>
    <t>KMAIA11TLD</t>
  </si>
  <si>
    <t>KMAIA12TLD</t>
  </si>
  <si>
    <t>KMEFI11TLD</t>
  </si>
  <si>
    <t>KMEFI21TLD</t>
  </si>
  <si>
    <t>KMEVR11TLD</t>
  </si>
  <si>
    <t>KMEVR12TLD</t>
  </si>
  <si>
    <t>KMEMI11TLD</t>
  </si>
  <si>
    <t>KHTVT11TLD</t>
  </si>
  <si>
    <t>KHTVT12TLD</t>
  </si>
  <si>
    <t>KHTVT21TLD</t>
  </si>
  <si>
    <t>KHTVT22TLD</t>
  </si>
  <si>
    <t>KMAPR11TLD</t>
  </si>
  <si>
    <t>KMAPR21TLD</t>
  </si>
  <si>
    <t>KMAPR22TLD</t>
  </si>
  <si>
    <t>KMEMD11TLD</t>
  </si>
  <si>
    <t>KMAMT11TLD</t>
  </si>
  <si>
    <t>KMAMT12TLD</t>
  </si>
  <si>
    <t>KMAMT21TLD</t>
  </si>
  <si>
    <t>KMEDT11TLD</t>
  </si>
  <si>
    <t>KMEDT21TLD</t>
  </si>
  <si>
    <t>KMEDT31TLD</t>
  </si>
  <si>
    <t>KMEEL11TLD</t>
  </si>
  <si>
    <t>KMEEL12TLD</t>
  </si>
  <si>
    <t>KMEEL21TLD</t>
  </si>
  <si>
    <t>KMEEL22TLD</t>
  </si>
  <si>
    <t>KMAAU11TLD</t>
  </si>
  <si>
    <t>KMAAU12TLD</t>
  </si>
  <si>
    <t>KHTHI11TLD</t>
  </si>
  <si>
    <t>KHTHI12TLD</t>
  </si>
  <si>
    <t>KVEVE11TLD</t>
  </si>
  <si>
    <t>KVEVE21TLD</t>
  </si>
  <si>
    <t>KMEET11TLD</t>
  </si>
  <si>
    <t>KMEET12TLD</t>
  </si>
  <si>
    <t>KMEAM11TLD</t>
  </si>
  <si>
    <t>13.</t>
  </si>
  <si>
    <t>65.</t>
  </si>
  <si>
    <t>66.</t>
  </si>
  <si>
    <t>67.</t>
  </si>
  <si>
    <t>KMESD11TLD</t>
  </si>
  <si>
    <t xml:space="preserve">Programozás II. laboratórium </t>
  </si>
  <si>
    <t xml:space="preserve">KMAIA11TLD </t>
  </si>
  <si>
    <t>KMAPR11TLD#</t>
  </si>
  <si>
    <t>KHTVT11TLD#</t>
  </si>
  <si>
    <t xml:space="preserve">KHTVT21TLD# </t>
  </si>
  <si>
    <t>KMAPR21TLD  #</t>
  </si>
  <si>
    <t xml:space="preserve">KMEDT11TLD </t>
  </si>
  <si>
    <t>KMAMT21TLD#</t>
  </si>
  <si>
    <t xml:space="preserve">KMEDT21TLD </t>
  </si>
  <si>
    <t xml:space="preserve">34. </t>
  </si>
  <si>
    <t>KMEEL11TLD#</t>
  </si>
  <si>
    <t>KMEEL21TLD#</t>
  </si>
  <si>
    <t>KVEVE11TLD#</t>
  </si>
  <si>
    <t xml:space="preserve">A # karakterrel jelölt tantárgyakat párhuzamosan is fel lehet venni. </t>
  </si>
  <si>
    <t>Hiradástechnika I. laboratórium (2)</t>
  </si>
  <si>
    <t>Villamos energetika I. (2)</t>
  </si>
  <si>
    <t>Villamos energetika I. laboratórium (2)</t>
  </si>
  <si>
    <t>Elektronikai technológia (2)</t>
  </si>
  <si>
    <t xml:space="preserve">Elektronikai technológia laboratórium (2) </t>
  </si>
  <si>
    <t>Szabadon választható tárgyak *                      összesen:</t>
  </si>
  <si>
    <t>Híradástechnika II.</t>
  </si>
  <si>
    <t>KHTAT11TLD</t>
  </si>
  <si>
    <t>KHTHI21TLD</t>
  </si>
  <si>
    <t>KHTHI12TLD#</t>
  </si>
  <si>
    <t>GGTKG11TLD</t>
  </si>
  <si>
    <t>GGTKG21TLD</t>
  </si>
  <si>
    <t>GSVVA11TLD</t>
  </si>
  <si>
    <t>GSVVA21TLD</t>
  </si>
  <si>
    <t>GVMME11TLD</t>
  </si>
  <si>
    <t xml:space="preserve">(2) Az adott tantárgy felvételének félévét a szakintézet határozza meg a hallgatói létszám függvényében. </t>
  </si>
  <si>
    <t>(3) A kötelezően választható tantárgyak listáját a tantervi táblázat utolsó oldala tartalmazza.</t>
  </si>
  <si>
    <t>(1) Előtanulmányi követelmény: a tárgy aláírásának megszerzése.</t>
  </si>
  <si>
    <t xml:space="preserve">Digitális technika II. laboratórium </t>
  </si>
  <si>
    <t>Villamosipari anyagismeret laboratórium  (2)</t>
  </si>
  <si>
    <t>Gazdasági és humán ismeretek                       összesen:</t>
  </si>
  <si>
    <t>Szakmai törzsanyag                                             összesen:</t>
  </si>
  <si>
    <t>KMEET11TLD#</t>
  </si>
  <si>
    <t>KMAMT11TLD#</t>
  </si>
  <si>
    <t>KMAAU11TLD#</t>
  </si>
  <si>
    <t>KHTIA21TLD</t>
  </si>
  <si>
    <t>KMEMA21TLD(1)</t>
  </si>
  <si>
    <t>KMAMT22TLD</t>
  </si>
  <si>
    <t>Pszichológia és személyiségfejlesztés I.</t>
  </si>
  <si>
    <t>Pszichológia és személyiségfejlesztés II.</t>
  </si>
  <si>
    <t>TMPPS11NLB</t>
  </si>
  <si>
    <t>TMPNT11NLB</t>
  </si>
  <si>
    <t>TMPNT22NLB</t>
  </si>
  <si>
    <t>Didaktika és oktatásszervezés I.</t>
  </si>
  <si>
    <t>Didaktika és oktatásszervezés II.</t>
  </si>
  <si>
    <t>TMPDO12NLB</t>
  </si>
  <si>
    <t>Pedagógiai gyakorlat I.</t>
  </si>
  <si>
    <t>Pedagógiai gyakorlat II.</t>
  </si>
  <si>
    <t>TMPPS22NLB</t>
  </si>
  <si>
    <t>TMPNT31NLB</t>
  </si>
  <si>
    <t>TMPDO21NLB</t>
  </si>
  <si>
    <t>TMPPG12NLB</t>
  </si>
  <si>
    <t>TMPPG21NLB</t>
  </si>
  <si>
    <t>Specializáció közös tantárgyai                          összesen:</t>
  </si>
  <si>
    <t>Szakmai törzsanyag - pedagógiai                          összesen:</t>
  </si>
  <si>
    <t>TMPFS12NLB</t>
  </si>
  <si>
    <t>Felnőttek szakképzése</t>
  </si>
  <si>
    <t>TMPFE11NLB</t>
  </si>
  <si>
    <t>Felzárkóztatás</t>
  </si>
  <si>
    <t>TMPSV11NLB</t>
  </si>
  <si>
    <t>Szakmai gyak. okt. módszertana I.</t>
  </si>
  <si>
    <t>TMPSV22NLB</t>
  </si>
  <si>
    <t>Szakmai gyak. okt. módszertana II.</t>
  </si>
  <si>
    <t>Diff. szakm. tana. - pedagógiai</t>
  </si>
  <si>
    <t>TMPMA1GNLD</t>
  </si>
  <si>
    <t>TMPMA2GNLD</t>
  </si>
  <si>
    <t>TMPAS11NLD</t>
  </si>
  <si>
    <t>TMPKO11NLD</t>
  </si>
  <si>
    <t>Alkalmazott szociológia</t>
  </si>
  <si>
    <t>Kommunikáció</t>
  </si>
  <si>
    <t>Neveléstan I.</t>
  </si>
  <si>
    <t>Neveléstan II.</t>
  </si>
  <si>
    <t>Szakképzés-pedagógia</t>
  </si>
  <si>
    <t>Szabadon választható I.</t>
  </si>
  <si>
    <t>Szabadon választható II.</t>
  </si>
  <si>
    <t>Szabadon választható III.</t>
  </si>
  <si>
    <t>Szabadon választható IV.</t>
  </si>
  <si>
    <t>Szabadon választható tárgyak II.</t>
  </si>
  <si>
    <t>Szabadon választható tárgyak IV.</t>
  </si>
  <si>
    <t>*A szakirányoknak megfelelő szakterületi szabadon választható tantárgyak köre a I. és III. esetében megegyezik a szakirány szerinti BSc mérnöki szak kínálatával.</t>
  </si>
  <si>
    <t>TMPKTV1NLB</t>
  </si>
  <si>
    <t>Kultúrtörténet</t>
  </si>
  <si>
    <t>TMPVKV1NLB</t>
  </si>
  <si>
    <t>Vállalati képzések tervezése és szervezése</t>
  </si>
  <si>
    <t>TMPSZV1NLB</t>
  </si>
  <si>
    <t>Szakképzéstörténet</t>
  </si>
  <si>
    <t>TMPTMV1NLB</t>
  </si>
  <si>
    <t>Tanulásmódszertan</t>
  </si>
  <si>
    <t>BSc Műszaki szakoktató, elektronikai szakirány</t>
  </si>
  <si>
    <t>Áramkör tervezés**</t>
  </si>
  <si>
    <t>** A villamosmérnöki BSc képzés tantervéhez képest eltérő félévben oktatva.</t>
  </si>
  <si>
    <t>Automatika I.**</t>
  </si>
  <si>
    <t>Automatika I. laboratórium**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</si>
</sst>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b/>
      <sz val="12"/>
      <name val="Arial CE"/>
      <family val="0"/>
    </font>
    <font>
      <sz val="12"/>
      <name val="Arial CE"/>
      <family val="2"/>
    </font>
    <font>
      <b/>
      <i/>
      <sz val="12"/>
      <name val="Arial CE"/>
      <family val="0"/>
    </font>
    <font>
      <b/>
      <sz val="12"/>
      <color indexed="10"/>
      <name val="Arial CE"/>
      <family val="0"/>
    </font>
    <font>
      <b/>
      <sz val="12"/>
      <color indexed="57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4"/>
      <name val="Arial CE"/>
      <family val="0"/>
    </font>
    <font>
      <b/>
      <strike/>
      <sz val="12"/>
      <name val="Arial CE"/>
      <family val="0"/>
    </font>
    <font>
      <b/>
      <strike/>
      <sz val="10"/>
      <name val="Arial CE"/>
      <family val="0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/>
      <bottom/>
    </border>
    <border>
      <left style="medium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/>
      <right/>
      <top style="double"/>
      <bottom/>
    </border>
    <border>
      <left style="medium"/>
      <right style="thin"/>
      <top style="thin"/>
      <bottom style="dotted"/>
    </border>
    <border>
      <left/>
      <right style="medium"/>
      <top/>
      <bottom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medium"/>
      <right style="thin"/>
      <top style="thin"/>
      <bottom style="thin"/>
    </border>
    <border>
      <left/>
      <right style="medium"/>
      <top style="double"/>
      <bottom/>
    </border>
    <border>
      <left style="thin"/>
      <right style="thin"/>
      <top/>
      <bottom style="dotted"/>
    </border>
    <border>
      <left style="medium"/>
      <right style="dotted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 style="medium"/>
      <right style="dotted"/>
      <top style="dotted"/>
      <bottom style="dotted"/>
    </border>
    <border>
      <left/>
      <right/>
      <top style="dotted"/>
      <bottom style="dotted"/>
    </border>
    <border>
      <left style="medium"/>
      <right/>
      <top style="dotted"/>
      <bottom style="dotted"/>
    </border>
    <border>
      <left style="dotted"/>
      <right/>
      <top style="dotted"/>
      <bottom style="dotted"/>
    </border>
    <border>
      <left style="dotted"/>
      <right style="medium"/>
      <top style="dotted"/>
      <bottom style="dotted"/>
    </border>
    <border>
      <left/>
      <right style="medium"/>
      <top style="dotted"/>
      <bottom style="dotted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/>
      <top/>
      <bottom style="dotted"/>
    </border>
    <border>
      <left/>
      <right/>
      <top/>
      <bottom style="dotted"/>
    </border>
    <border>
      <left style="dotted"/>
      <right style="dotted"/>
      <top/>
      <bottom style="dotted"/>
    </border>
    <border>
      <left style="thin"/>
      <right style="medium"/>
      <top style="thin"/>
      <bottom style="thin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 style="thin"/>
      <bottom style="dotted"/>
    </border>
    <border>
      <left style="medium"/>
      <right/>
      <top style="thin"/>
      <bottom style="dotted"/>
    </border>
    <border>
      <left style="medium"/>
      <right style="dotted"/>
      <top style="dotted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dotted"/>
      <bottom style="dotted"/>
    </border>
    <border>
      <left style="dotted"/>
      <right style="dotted"/>
      <top style="thin"/>
      <bottom style="dotted"/>
    </border>
    <border>
      <left style="dotted"/>
      <right/>
      <top/>
      <bottom style="dotted"/>
    </border>
    <border>
      <left style="dotted"/>
      <right style="medium"/>
      <top/>
      <bottom style="dotted"/>
    </border>
    <border>
      <left/>
      <right style="dotted"/>
      <top style="thin"/>
      <bottom style="dotted"/>
    </border>
    <border>
      <left/>
      <right/>
      <top style="dotted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dotted"/>
    </border>
    <border>
      <left style="dotted"/>
      <right style="medium"/>
      <top style="thin"/>
      <bottom style="dotted"/>
    </border>
    <border>
      <left/>
      <right style="medium"/>
      <top style="thin"/>
      <bottom style="thin"/>
    </border>
    <border>
      <left style="medium"/>
      <right style="dotted"/>
      <top style="thin"/>
      <bottom style="thin"/>
    </border>
    <border>
      <left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dotted"/>
      <right/>
      <top style="thin"/>
      <bottom style="thin"/>
    </border>
    <border>
      <left/>
      <right style="medium"/>
      <top/>
      <bottom style="double"/>
    </border>
    <border>
      <left style="medium"/>
      <right style="dotted"/>
      <top/>
      <bottom style="double"/>
    </border>
    <border>
      <left/>
      <right/>
      <top/>
      <bottom style="double"/>
    </border>
    <border>
      <left style="medium"/>
      <right/>
      <top/>
      <bottom style="double"/>
    </border>
    <border>
      <left style="dotted"/>
      <right style="dotted"/>
      <top/>
      <bottom style="double"/>
    </border>
    <border>
      <left/>
      <right style="dotted"/>
      <top/>
      <bottom style="double"/>
    </border>
    <border>
      <left style="dotted"/>
      <right style="medium"/>
      <top/>
      <bottom style="double"/>
    </border>
    <border>
      <left style="medium"/>
      <right style="dotted"/>
      <top/>
      <bottom style="medium"/>
    </border>
    <border>
      <left style="medium"/>
      <right/>
      <top/>
      <bottom style="medium"/>
    </border>
    <border>
      <left style="medium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medium"/>
      <top/>
      <bottom style="dotted"/>
    </border>
    <border>
      <left style="medium"/>
      <right/>
      <top style="thin"/>
      <bottom style="dashed"/>
    </border>
    <border>
      <left style="dotted"/>
      <right style="dotted"/>
      <top style="thin"/>
      <bottom style="dashed"/>
    </border>
    <border>
      <left style="dotted"/>
      <right style="medium"/>
      <top style="thin"/>
      <bottom style="dashed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thin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/>
      <right style="dotted"/>
      <top style="dotted"/>
      <bottom style="thin"/>
    </border>
    <border>
      <left style="dotted"/>
      <right style="medium"/>
      <top style="dotted"/>
      <bottom style="thin"/>
    </border>
    <border>
      <left style="medium"/>
      <right/>
      <top style="dotted"/>
      <bottom style="thin"/>
    </border>
    <border>
      <left style="dotted"/>
      <right/>
      <top style="dotted"/>
      <bottom style="thin"/>
    </border>
    <border>
      <left style="medium"/>
      <right style="medium"/>
      <top style="thin"/>
      <bottom style="dashed"/>
    </border>
    <border>
      <left/>
      <right/>
      <top style="thin"/>
      <bottom style="dotted"/>
    </border>
    <border>
      <left style="medium"/>
      <right style="dotted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medium"/>
    </border>
    <border>
      <left style="medium"/>
      <right style="thin"/>
      <top/>
      <bottom style="dotted"/>
    </border>
    <border>
      <left style="medium"/>
      <right style="thin"/>
      <top style="dotted"/>
      <bottom/>
    </border>
    <border>
      <left style="dotted"/>
      <right/>
      <top style="thin"/>
      <bottom style="dotted"/>
    </border>
    <border>
      <left style="thin"/>
      <right style="thin"/>
      <top style="dotted"/>
      <bottom style="thin"/>
    </border>
    <border>
      <left style="thin"/>
      <right style="medium"/>
      <top/>
      <bottom style="dotted"/>
    </border>
    <border>
      <left style="thin"/>
      <right style="medium"/>
      <top style="dotted"/>
      <bottom style="dotted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/>
      <bottom style="double"/>
    </border>
    <border>
      <left style="medium"/>
      <right/>
      <top style="double"/>
      <bottom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double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 style="dotted"/>
    </border>
    <border>
      <left style="medium"/>
      <right style="dotted"/>
      <top/>
      <bottom style="dotted"/>
    </border>
    <border>
      <left/>
      <right style="thin"/>
      <top/>
      <bottom style="dotted"/>
    </border>
    <border>
      <left style="thin"/>
      <right/>
      <top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dotted"/>
    </border>
    <border>
      <left/>
      <right style="medium"/>
      <top style="dotted"/>
      <bottom/>
    </border>
    <border>
      <left style="medium"/>
      <right style="dotted"/>
      <top style="dotted"/>
      <bottom/>
    </border>
    <border>
      <left style="dotted"/>
      <right style="dotted"/>
      <top style="dotted"/>
      <bottom/>
    </border>
    <border>
      <left style="dotted"/>
      <right style="medium"/>
      <top style="dotted"/>
      <bottom/>
    </border>
    <border>
      <left/>
      <right style="thin"/>
      <top style="dotted"/>
      <bottom/>
    </border>
    <border>
      <left style="thin"/>
      <right/>
      <top style="dotted"/>
      <bottom/>
    </border>
    <border>
      <left style="medium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dotted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dotted"/>
      <bottom/>
    </border>
    <border>
      <left/>
      <right style="medium"/>
      <top style="thin"/>
      <bottom style="medium"/>
    </border>
    <border>
      <left/>
      <right style="thin"/>
      <top/>
      <bottom/>
    </border>
    <border>
      <left/>
      <right style="dotted"/>
      <top style="dotted"/>
      <bottom style="medium"/>
    </border>
    <border>
      <left style="medium"/>
      <right style="dotted"/>
      <top style="medium"/>
      <bottom/>
    </border>
    <border>
      <left style="medium"/>
      <right style="thin"/>
      <top style="medium"/>
      <bottom/>
    </border>
    <border>
      <left style="dotted"/>
      <right style="dotted"/>
      <top style="medium"/>
      <bottom/>
    </border>
    <border>
      <left style="dotted"/>
      <right style="medium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medium"/>
      <top style="dotted"/>
      <bottom/>
    </border>
    <border>
      <left style="medium"/>
      <right style="thin"/>
      <top style="dotted"/>
      <bottom style="medium"/>
    </border>
    <border>
      <left/>
      <right style="medium"/>
      <top style="dotted"/>
      <bottom style="medium"/>
    </border>
    <border>
      <left/>
      <right/>
      <top style="dotted"/>
      <bottom style="medium"/>
    </border>
    <border>
      <left style="dotted"/>
      <right/>
      <top style="dotted"/>
      <bottom style="medium"/>
    </border>
    <border>
      <left/>
      <right style="thin"/>
      <top style="dotted"/>
      <bottom style="medium"/>
    </border>
    <border>
      <left style="thin"/>
      <right/>
      <top style="dotted"/>
      <bottom style="medium"/>
    </border>
    <border>
      <left style="thin"/>
      <right style="thin"/>
      <top style="dotted"/>
      <bottom style="medium"/>
    </border>
    <border>
      <left/>
      <right/>
      <top style="dotted"/>
      <bottom/>
    </border>
    <border>
      <left style="thin"/>
      <right style="thin"/>
      <top style="dotted"/>
      <bottom/>
    </border>
    <border>
      <left/>
      <right style="thin"/>
      <top/>
      <bottom style="thin"/>
    </border>
    <border>
      <left style="medium"/>
      <right style="thin"/>
      <top style="dotted"/>
      <bottom style="thin"/>
    </border>
    <border>
      <left/>
      <right style="medium"/>
      <top style="dotted"/>
      <bottom style="thin"/>
    </border>
    <border>
      <left/>
      <right style="thin"/>
      <top style="dotted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/>
      <right style="dotted"/>
      <top/>
      <bottom style="dotted"/>
    </border>
    <border>
      <left style="medium"/>
      <right/>
      <top style="dashed"/>
      <bottom style="dotted"/>
    </border>
    <border>
      <left style="dotted"/>
      <right style="dotted"/>
      <top style="dashed"/>
      <bottom style="dotted"/>
    </border>
    <border>
      <left style="dotted"/>
      <right style="medium"/>
      <top style="dashed"/>
      <bottom style="dotted"/>
    </border>
    <border>
      <left/>
      <right/>
      <top style="medium"/>
      <bottom/>
    </border>
    <border>
      <left/>
      <right style="dotted"/>
      <top/>
      <bottom style="thin"/>
    </border>
    <border>
      <left style="dotted"/>
      <right style="dotted"/>
      <top/>
      <bottom style="thin"/>
    </border>
    <border>
      <left style="dotted"/>
      <right style="medium"/>
      <top/>
      <bottom style="thin"/>
    </border>
    <border>
      <left style="medium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medium"/>
      <top style="double"/>
      <bottom style="medium"/>
    </border>
    <border>
      <left style="dotted"/>
      <right/>
      <top style="double"/>
      <bottom style="medium"/>
    </border>
    <border>
      <left/>
      <right style="dotted"/>
      <top style="double"/>
      <bottom style="medium"/>
    </border>
    <border>
      <left/>
      <right style="dotted"/>
      <top style="medium"/>
      <bottom/>
    </border>
    <border>
      <left/>
      <right style="dotted"/>
      <top/>
      <bottom style="medium"/>
    </border>
    <border>
      <left/>
      <right style="thin"/>
      <top style="hair">
        <color indexed="8"/>
      </top>
      <bottom style="hair">
        <color indexed="8"/>
      </bottom>
    </border>
    <border>
      <left/>
      <right style="thin"/>
      <top style="hair">
        <color indexed="8"/>
      </top>
      <bottom/>
    </border>
    <border>
      <left style="medium"/>
      <right style="thin"/>
      <top style="hair">
        <color indexed="8"/>
      </top>
      <bottom style="dotted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medium"/>
      <right/>
      <top style="dashed"/>
      <bottom style="dashed"/>
    </border>
    <border>
      <left/>
      <right/>
      <top/>
      <bottom style="medium"/>
    </border>
    <border>
      <left style="medium"/>
      <right/>
      <top style="dashed"/>
      <bottom style="medium"/>
    </border>
    <border>
      <left style="thin"/>
      <right style="thin"/>
      <top style="dashed"/>
      <bottom style="medium"/>
    </border>
    <border>
      <left/>
      <right style="medium"/>
      <top style="thin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medium"/>
    </border>
    <border>
      <left style="medium"/>
      <right style="thin"/>
      <top style="thin"/>
      <bottom style="medium"/>
    </border>
    <border>
      <left style="medium"/>
      <right style="dashed"/>
      <top style="thin"/>
      <bottom style="dotted"/>
    </border>
    <border>
      <left style="medium"/>
      <right style="dashed"/>
      <top style="dotted"/>
      <bottom style="dotted"/>
    </border>
    <border>
      <left style="medium"/>
      <right style="dashed"/>
      <top style="dotted"/>
      <bottom style="thin"/>
    </border>
    <border>
      <left style="medium"/>
      <right style="dashed"/>
      <top style="dotted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3" fillId="19" borderId="0" applyNumberFormat="0" applyBorder="0" applyAlignment="0" applyProtection="0"/>
    <xf numFmtId="0" fontId="25" fillId="9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1" borderId="7" applyNumberFormat="0" applyFont="0" applyAlignment="0" applyProtection="0"/>
    <xf numFmtId="0" fontId="22" fillId="6" borderId="0" applyNumberFormat="0" applyBorder="0" applyAlignment="0" applyProtection="0"/>
    <xf numFmtId="0" fontId="26" fillId="22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24" fillId="23" borderId="0" applyNumberFormat="0" applyBorder="0" applyAlignment="0" applyProtection="0"/>
    <xf numFmtId="0" fontId="27" fillId="2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5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2" fillId="0" borderId="11" xfId="0" applyNumberFormat="1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22" borderId="12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2" fillId="22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3" fillId="0" borderId="28" xfId="0" applyFont="1" applyFill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5" fillId="0" borderId="32" xfId="0" applyFont="1" applyBorder="1" applyAlignment="1">
      <alignment horizontal="right" vertical="center"/>
    </xf>
    <xf numFmtId="0" fontId="3" fillId="0" borderId="28" xfId="0" applyFont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3" fillId="0" borderId="33" xfId="0" applyFont="1" applyFill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22" borderId="20" xfId="0" applyFont="1" applyFill="1" applyBorder="1" applyAlignment="1">
      <alignment vertical="center"/>
    </xf>
    <xf numFmtId="0" fontId="3" fillId="22" borderId="39" xfId="0" applyFont="1" applyFill="1" applyBorder="1" applyAlignment="1">
      <alignment vertical="center"/>
    </xf>
    <xf numFmtId="0" fontId="3" fillId="22" borderId="1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 wrapText="1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33" xfId="0" applyFont="1" applyBorder="1" applyAlignment="1">
      <alignment vertical="center" wrapText="1"/>
    </xf>
    <xf numFmtId="0" fontId="3" fillId="0" borderId="34" xfId="0" applyFont="1" applyFill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5" fillId="0" borderId="41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22" borderId="20" xfId="0" applyFont="1" applyFill="1" applyBorder="1" applyAlignment="1">
      <alignment vertical="center"/>
    </xf>
    <xf numFmtId="0" fontId="5" fillId="22" borderId="39" xfId="0" applyFont="1" applyFill="1" applyBorder="1" applyAlignment="1">
      <alignment vertical="center"/>
    </xf>
    <xf numFmtId="0" fontId="3" fillId="22" borderId="45" xfId="0" applyFont="1" applyFill="1" applyBorder="1" applyAlignment="1">
      <alignment vertical="center"/>
    </xf>
    <xf numFmtId="0" fontId="5" fillId="22" borderId="39" xfId="0" applyFont="1" applyFill="1" applyBorder="1" applyAlignment="1">
      <alignment horizontal="right" vertical="center"/>
    </xf>
    <xf numFmtId="0" fontId="3" fillId="22" borderId="46" xfId="0" applyFont="1" applyFill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5" fillId="0" borderId="50" xfId="0" applyFont="1" applyBorder="1" applyAlignment="1">
      <alignment horizontal="right" vertical="center"/>
    </xf>
    <xf numFmtId="0" fontId="3" fillId="0" borderId="51" xfId="0" applyFont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5" fillId="0" borderId="50" xfId="0" applyFont="1" applyFill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5" fillId="0" borderId="52" xfId="0" applyFont="1" applyBorder="1" applyAlignment="1">
      <alignment vertical="center"/>
    </xf>
    <xf numFmtId="0" fontId="5" fillId="22" borderId="53" xfId="0" applyFont="1" applyFill="1" applyBorder="1" applyAlignment="1">
      <alignment vertical="center"/>
    </xf>
    <xf numFmtId="0" fontId="3" fillId="22" borderId="54" xfId="0" applyFont="1" applyFill="1" applyBorder="1" applyAlignment="1">
      <alignment vertical="center"/>
    </xf>
    <xf numFmtId="0" fontId="3" fillId="22" borderId="53" xfId="0" applyFont="1" applyFill="1" applyBorder="1" applyAlignment="1">
      <alignment vertical="center"/>
    </xf>
    <xf numFmtId="0" fontId="3" fillId="0" borderId="55" xfId="0" applyFont="1" applyBorder="1" applyAlignment="1">
      <alignment vertical="center" wrapText="1"/>
    </xf>
    <xf numFmtId="0" fontId="3" fillId="0" borderId="56" xfId="0" applyFont="1" applyBorder="1" applyAlignment="1">
      <alignment vertical="center"/>
    </xf>
    <xf numFmtId="0" fontId="3" fillId="22" borderId="57" xfId="0" applyFont="1" applyFill="1" applyBorder="1" applyAlignment="1">
      <alignment horizontal="left" vertical="center" wrapText="1"/>
    </xf>
    <xf numFmtId="0" fontId="3" fillId="22" borderId="58" xfId="0" applyFont="1" applyFill="1" applyBorder="1" applyAlignment="1">
      <alignment vertical="center"/>
    </xf>
    <xf numFmtId="0" fontId="3" fillId="22" borderId="59" xfId="0" applyFont="1" applyFill="1" applyBorder="1" applyAlignment="1">
      <alignment vertical="center"/>
    </xf>
    <xf numFmtId="0" fontId="3" fillId="22" borderId="60" xfId="0" applyFont="1" applyFill="1" applyBorder="1" applyAlignment="1">
      <alignment vertical="center"/>
    </xf>
    <xf numFmtId="0" fontId="3" fillId="22" borderId="61" xfId="0" applyFont="1" applyFill="1" applyBorder="1" applyAlignment="1">
      <alignment vertical="center"/>
    </xf>
    <xf numFmtId="0" fontId="3" fillId="22" borderId="62" xfId="0" applyFont="1" applyFill="1" applyBorder="1" applyAlignment="1">
      <alignment vertical="center"/>
    </xf>
    <xf numFmtId="0" fontId="5" fillId="22" borderId="61" xfId="0" applyFont="1" applyFill="1" applyBorder="1" applyAlignment="1">
      <alignment horizontal="right" vertical="center"/>
    </xf>
    <xf numFmtId="0" fontId="3" fillId="0" borderId="63" xfId="0" applyFont="1" applyBorder="1" applyAlignment="1">
      <alignment vertical="center" wrapText="1"/>
    </xf>
    <xf numFmtId="0" fontId="3" fillId="0" borderId="64" xfId="0" applyFont="1" applyBorder="1" applyAlignment="1">
      <alignment vertical="center"/>
    </xf>
    <xf numFmtId="0" fontId="5" fillId="0" borderId="65" xfId="0" applyFont="1" applyBorder="1" applyAlignment="1">
      <alignment vertical="center"/>
    </xf>
    <xf numFmtId="0" fontId="3" fillId="0" borderId="66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0" fontId="5" fillId="0" borderId="69" xfId="0" applyFont="1" applyBorder="1" applyAlignment="1">
      <alignment horizontal="right" vertical="center"/>
    </xf>
    <xf numFmtId="0" fontId="3" fillId="22" borderId="70" xfId="0" applyFont="1" applyFill="1" applyBorder="1" applyAlignment="1">
      <alignment vertical="center"/>
    </xf>
    <xf numFmtId="0" fontId="3" fillId="22" borderId="71" xfId="0" applyFont="1" applyFill="1" applyBorder="1" applyAlignment="1">
      <alignment vertical="center"/>
    </xf>
    <xf numFmtId="0" fontId="3" fillId="0" borderId="72" xfId="0" applyFont="1" applyFill="1" applyBorder="1" applyAlignment="1">
      <alignment vertical="center"/>
    </xf>
    <xf numFmtId="0" fontId="3" fillId="0" borderId="73" xfId="0" applyFont="1" applyFill="1" applyBorder="1" applyAlignment="1">
      <alignment vertical="center"/>
    </xf>
    <xf numFmtId="0" fontId="3" fillId="0" borderId="74" xfId="0" applyFont="1" applyFill="1" applyBorder="1" applyAlignment="1">
      <alignment vertical="center"/>
    </xf>
    <xf numFmtId="0" fontId="5" fillId="0" borderId="73" xfId="0" applyFont="1" applyFill="1" applyBorder="1" applyAlignment="1">
      <alignment horizontal="right" vertical="center"/>
    </xf>
    <xf numFmtId="0" fontId="3" fillId="0" borderId="47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75" xfId="0" applyFont="1" applyFill="1" applyBorder="1" applyAlignment="1">
      <alignment vertical="center"/>
    </xf>
    <xf numFmtId="0" fontId="0" fillId="0" borderId="14" xfId="0" applyFont="1" applyBorder="1" applyAlignment="1">
      <alignment horizontal="center"/>
    </xf>
    <xf numFmtId="0" fontId="3" fillId="0" borderId="50" xfId="0" applyFont="1" applyBorder="1" applyAlignment="1">
      <alignment vertical="center"/>
    </xf>
    <xf numFmtId="0" fontId="3" fillId="0" borderId="76" xfId="0" applyFont="1" applyBorder="1" applyAlignment="1">
      <alignment vertical="center"/>
    </xf>
    <xf numFmtId="0" fontId="3" fillId="0" borderId="77" xfId="0" applyFont="1" applyBorder="1" applyAlignment="1">
      <alignment vertical="center"/>
    </xf>
    <xf numFmtId="0" fontId="3" fillId="0" borderId="78" xfId="0" applyFont="1" applyBorder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47" xfId="0" applyFont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textRotation="45"/>
    </xf>
    <xf numFmtId="9" fontId="6" fillId="0" borderId="0" xfId="6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22" borderId="79" xfId="0" applyFont="1" applyFill="1" applyBorder="1" applyAlignment="1">
      <alignment horizontal="right" vertical="center" wrapText="1"/>
    </xf>
    <xf numFmtId="0" fontId="3" fillId="0" borderId="80" xfId="0" applyFont="1" applyFill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" fillId="0" borderId="81" xfId="0" applyFont="1" applyFill="1" applyBorder="1" applyAlignment="1">
      <alignment vertical="center"/>
    </xf>
    <xf numFmtId="0" fontId="3" fillId="0" borderId="82" xfId="0" applyFont="1" applyFill="1" applyBorder="1" applyAlignment="1">
      <alignment vertical="center"/>
    </xf>
    <xf numFmtId="0" fontId="3" fillId="0" borderId="83" xfId="0" applyFont="1" applyFill="1" applyBorder="1" applyAlignment="1">
      <alignment vertical="center"/>
    </xf>
    <xf numFmtId="0" fontId="3" fillId="0" borderId="84" xfId="0" applyFont="1" applyFill="1" applyBorder="1" applyAlignment="1">
      <alignment vertical="center"/>
    </xf>
    <xf numFmtId="0" fontId="5" fillId="0" borderId="85" xfId="0" applyFont="1" applyFill="1" applyBorder="1" applyAlignment="1">
      <alignment horizontal="right" vertical="center"/>
    </xf>
    <xf numFmtId="0" fontId="5" fillId="0" borderId="85" xfId="0" applyFont="1" applyBorder="1" applyAlignment="1">
      <alignment horizontal="right" vertical="center"/>
    </xf>
    <xf numFmtId="0" fontId="3" fillId="0" borderId="86" xfId="0" applyFont="1" applyFill="1" applyBorder="1" applyAlignment="1">
      <alignment vertical="center"/>
    </xf>
    <xf numFmtId="0" fontId="3" fillId="0" borderId="87" xfId="0" applyFont="1" applyFill="1" applyBorder="1" applyAlignment="1">
      <alignment vertical="center"/>
    </xf>
    <xf numFmtId="0" fontId="3" fillId="0" borderId="88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5" fillId="0" borderId="89" xfId="0" applyFont="1" applyBorder="1" applyAlignment="1">
      <alignment vertical="center"/>
    </xf>
    <xf numFmtId="0" fontId="5" fillId="0" borderId="56" xfId="0" applyFont="1" applyBorder="1" applyAlignment="1">
      <alignment horizontal="right" vertical="center"/>
    </xf>
    <xf numFmtId="0" fontId="5" fillId="22" borderId="90" xfId="0" applyFont="1" applyFill="1" applyBorder="1" applyAlignment="1">
      <alignment vertical="center"/>
    </xf>
    <xf numFmtId="0" fontId="5" fillId="22" borderId="25" xfId="0" applyFont="1" applyFill="1" applyBorder="1" applyAlignment="1">
      <alignment vertical="center"/>
    </xf>
    <xf numFmtId="0" fontId="3" fillId="22" borderId="24" xfId="0" applyFont="1" applyFill="1" applyBorder="1" applyAlignment="1">
      <alignment vertical="center"/>
    </xf>
    <xf numFmtId="0" fontId="3" fillId="22" borderId="25" xfId="0" applyFont="1" applyFill="1" applyBorder="1" applyAlignment="1">
      <alignment vertical="center"/>
    </xf>
    <xf numFmtId="0" fontId="5" fillId="22" borderId="26" xfId="0" applyFont="1" applyFill="1" applyBorder="1" applyAlignment="1">
      <alignment horizontal="right" vertical="center"/>
    </xf>
    <xf numFmtId="0" fontId="5" fillId="22" borderId="25" xfId="0" applyFont="1" applyFill="1" applyBorder="1" applyAlignment="1">
      <alignment horizontal="right" vertical="center"/>
    </xf>
    <xf numFmtId="0" fontId="5" fillId="22" borderId="24" xfId="0" applyFont="1" applyFill="1" applyBorder="1" applyAlignment="1">
      <alignment horizontal="right" vertical="center"/>
    </xf>
    <xf numFmtId="0" fontId="5" fillId="22" borderId="91" xfId="0" applyFont="1" applyFill="1" applyBorder="1" applyAlignment="1">
      <alignment horizontal="right" vertical="center"/>
    </xf>
    <xf numFmtId="0" fontId="3" fillId="0" borderId="92" xfId="0" applyFont="1" applyFill="1" applyBorder="1" applyAlignment="1">
      <alignment vertical="center"/>
    </xf>
    <xf numFmtId="0" fontId="3" fillId="22" borderId="79" xfId="0" applyFont="1" applyFill="1" applyBorder="1" applyAlignment="1">
      <alignment vertical="center"/>
    </xf>
    <xf numFmtId="0" fontId="3" fillId="0" borderId="93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/>
    </xf>
    <xf numFmtId="0" fontId="2" fillId="0" borderId="94" xfId="0" applyFont="1" applyBorder="1" applyAlignment="1">
      <alignment horizontal="left" vertical="center"/>
    </xf>
    <xf numFmtId="0" fontId="2" fillId="0" borderId="95" xfId="0" applyFont="1" applyBorder="1" applyAlignment="1">
      <alignment horizontal="left" vertical="center"/>
    </xf>
    <xf numFmtId="0" fontId="5" fillId="0" borderId="96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5" fillId="0" borderId="87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97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55" xfId="0" applyFont="1" applyBorder="1" applyAlignment="1">
      <alignment horizontal="center"/>
    </xf>
    <xf numFmtId="0" fontId="2" fillId="22" borderId="39" xfId="0" applyFont="1" applyFill="1" applyBorder="1" applyAlignment="1">
      <alignment vertical="center"/>
    </xf>
    <xf numFmtId="0" fontId="2" fillId="0" borderId="98" xfId="0" applyFont="1" applyFill="1" applyBorder="1" applyAlignment="1">
      <alignment vertical="center"/>
    </xf>
    <xf numFmtId="0" fontId="2" fillId="0" borderId="99" xfId="0" applyFont="1" applyFill="1" applyBorder="1" applyAlignment="1">
      <alignment vertical="center"/>
    </xf>
    <xf numFmtId="0" fontId="4" fillId="0" borderId="100" xfId="0" applyFont="1" applyFill="1" applyBorder="1" applyAlignment="1">
      <alignment vertical="center"/>
    </xf>
    <xf numFmtId="0" fontId="4" fillId="0" borderId="99" xfId="0" applyFont="1" applyFill="1" applyBorder="1" applyAlignment="1">
      <alignment vertical="center"/>
    </xf>
    <xf numFmtId="0" fontId="4" fillId="0" borderId="101" xfId="0" applyFont="1" applyFill="1" applyBorder="1" applyAlignment="1">
      <alignment vertical="center"/>
    </xf>
    <xf numFmtId="0" fontId="2" fillId="0" borderId="100" xfId="0" applyFont="1" applyBorder="1" applyAlignment="1">
      <alignment vertical="center"/>
    </xf>
    <xf numFmtId="0" fontId="2" fillId="0" borderId="99" xfId="0" applyFont="1" applyBorder="1" applyAlignment="1">
      <alignment vertical="center"/>
    </xf>
    <xf numFmtId="0" fontId="2" fillId="0" borderId="102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22" borderId="20" xfId="0" applyFont="1" applyFill="1" applyBorder="1" applyAlignment="1">
      <alignment horizontal="right" vertical="center"/>
    </xf>
    <xf numFmtId="0" fontId="3" fillId="22" borderId="5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22" borderId="5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97" xfId="0" applyFont="1" applyFill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3" fillId="0" borderId="103" xfId="0" applyFont="1" applyBorder="1" applyAlignment="1">
      <alignment horizontal="right" vertical="center"/>
    </xf>
    <xf numFmtId="0" fontId="5" fillId="0" borderId="27" xfId="0" applyFont="1" applyFill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4" fillId="0" borderId="104" xfId="0" applyFont="1" applyBorder="1" applyAlignment="1">
      <alignment horizontal="right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22" borderId="105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97" xfId="0" applyFont="1" applyFill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22" borderId="12" xfId="0" applyFont="1" applyFill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75" xfId="0" applyFont="1" applyBorder="1" applyAlignment="1">
      <alignment horizontal="right" vertical="center"/>
    </xf>
    <xf numFmtId="0" fontId="3" fillId="0" borderId="47" xfId="0" applyFont="1" applyBorder="1" applyAlignment="1">
      <alignment horizontal="right" vertical="center"/>
    </xf>
    <xf numFmtId="0" fontId="3" fillId="0" borderId="92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43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right" vertical="center"/>
    </xf>
    <xf numFmtId="0" fontId="3" fillId="0" borderId="86" xfId="0" applyFont="1" applyFill="1" applyBorder="1" applyAlignment="1">
      <alignment horizontal="right" vertical="center"/>
    </xf>
    <xf numFmtId="0" fontId="3" fillId="0" borderId="92" xfId="0" applyFont="1" applyFill="1" applyBorder="1" applyAlignment="1">
      <alignment horizontal="right" vertical="center"/>
    </xf>
    <xf numFmtId="0" fontId="3" fillId="0" borderId="47" xfId="0" applyFont="1" applyFill="1" applyBorder="1" applyAlignment="1">
      <alignment horizontal="right" vertical="center"/>
    </xf>
    <xf numFmtId="0" fontId="3" fillId="0" borderId="81" xfId="0" applyFont="1" applyFill="1" applyBorder="1" applyAlignment="1">
      <alignment horizontal="right" vertical="center"/>
    </xf>
    <xf numFmtId="0" fontId="3" fillId="22" borderId="106" xfId="0" applyFont="1" applyFill="1" applyBorder="1" applyAlignment="1">
      <alignment horizontal="right" vertical="center"/>
    </xf>
    <xf numFmtId="0" fontId="3" fillId="0" borderId="107" xfId="0" applyFont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22" borderId="54" xfId="0" applyFont="1" applyFill="1" applyBorder="1" applyAlignment="1">
      <alignment horizontal="center" vertical="center"/>
    </xf>
    <xf numFmtId="0" fontId="3" fillId="22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22" borderId="54" xfId="0" applyFont="1" applyFill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111" xfId="0" applyFont="1" applyFill="1" applyBorder="1" applyAlignment="1">
      <alignment vertical="center" wrapText="1"/>
    </xf>
    <xf numFmtId="0" fontId="3" fillId="0" borderId="112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113" xfId="0" applyFont="1" applyFill="1" applyBorder="1" applyAlignment="1">
      <alignment horizontal="center" vertical="center"/>
    </xf>
    <xf numFmtId="0" fontId="2" fillId="0" borderId="114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115" xfId="0" applyFont="1" applyFill="1" applyBorder="1" applyAlignment="1">
      <alignment horizontal="center" vertical="center"/>
    </xf>
    <xf numFmtId="0" fontId="2" fillId="0" borderId="116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right" vertical="center"/>
    </xf>
    <xf numFmtId="49" fontId="2" fillId="0" borderId="95" xfId="0" applyNumberFormat="1" applyFont="1" applyFill="1" applyBorder="1" applyAlignment="1">
      <alignment horizontal="left" vertical="center"/>
    </xf>
    <xf numFmtId="0" fontId="3" fillId="0" borderId="117" xfId="0" applyFont="1" applyFill="1" applyBorder="1" applyAlignment="1">
      <alignment vertical="center" wrapText="1"/>
    </xf>
    <xf numFmtId="0" fontId="3" fillId="0" borderId="118" xfId="0" applyFont="1" applyFill="1" applyBorder="1" applyAlignment="1">
      <alignment horizontal="right" vertical="center"/>
    </xf>
    <xf numFmtId="0" fontId="3" fillId="0" borderId="83" xfId="0" applyFont="1" applyFill="1" applyBorder="1" applyAlignment="1">
      <alignment horizontal="right" vertical="center"/>
    </xf>
    <xf numFmtId="0" fontId="3" fillId="0" borderId="119" xfId="0" applyFont="1" applyFill="1" applyBorder="1" applyAlignment="1">
      <alignment horizontal="right" vertical="center"/>
    </xf>
    <xf numFmtId="0" fontId="3" fillId="0" borderId="120" xfId="0" applyFont="1" applyFill="1" applyBorder="1" applyAlignment="1">
      <alignment horizontal="right" vertical="center"/>
    </xf>
    <xf numFmtId="0" fontId="2" fillId="0" borderId="97" xfId="0" applyFont="1" applyFill="1" applyBorder="1" applyAlignment="1">
      <alignment vertical="center"/>
    </xf>
    <xf numFmtId="0" fontId="3" fillId="0" borderId="121" xfId="0" applyFont="1" applyFill="1" applyBorder="1" applyAlignment="1">
      <alignment horizontal="center" vertical="center"/>
    </xf>
    <xf numFmtId="0" fontId="2" fillId="0" borderId="122" xfId="0" applyFont="1" applyFill="1" applyBorder="1" applyAlignment="1">
      <alignment vertical="center"/>
    </xf>
    <xf numFmtId="0" fontId="3" fillId="0" borderId="53" xfId="0" applyFont="1" applyFill="1" applyBorder="1" applyAlignment="1">
      <alignment horizontal="center" vertical="center"/>
    </xf>
    <xf numFmtId="0" fontId="3" fillId="22" borderId="123" xfId="0" applyFont="1" applyFill="1" applyBorder="1" applyAlignment="1">
      <alignment horizontal="center" vertical="center"/>
    </xf>
    <xf numFmtId="0" fontId="3" fillId="22" borderId="12" xfId="0" applyFont="1" applyFill="1" applyBorder="1" applyAlignment="1">
      <alignment horizontal="center" vertical="center"/>
    </xf>
    <xf numFmtId="0" fontId="2" fillId="22" borderId="124" xfId="0" applyFont="1" applyFill="1" applyBorder="1" applyAlignment="1">
      <alignment vertical="center"/>
    </xf>
    <xf numFmtId="0" fontId="3" fillId="0" borderId="125" xfId="0" applyFont="1" applyBorder="1" applyAlignment="1">
      <alignment horizontal="center" vertical="center"/>
    </xf>
    <xf numFmtId="0" fontId="3" fillId="22" borderId="106" xfId="0" applyFont="1" applyFill="1" applyBorder="1" applyAlignment="1">
      <alignment horizontal="center" vertical="center"/>
    </xf>
    <xf numFmtId="0" fontId="2" fillId="22" borderId="126" xfId="0" applyFont="1" applyFill="1" applyBorder="1" applyAlignment="1">
      <alignment vertical="center"/>
    </xf>
    <xf numFmtId="0" fontId="3" fillId="22" borderId="105" xfId="0" applyFont="1" applyFill="1" applyBorder="1" applyAlignment="1">
      <alignment horizontal="center" vertical="center"/>
    </xf>
    <xf numFmtId="0" fontId="2" fillId="22" borderId="127" xfId="0" applyFont="1" applyFill="1" applyBorder="1" applyAlignment="1">
      <alignment vertical="center"/>
    </xf>
    <xf numFmtId="0" fontId="3" fillId="0" borderId="50" xfId="0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right" vertical="center"/>
    </xf>
    <xf numFmtId="0" fontId="3" fillId="0" borderId="129" xfId="0" applyFont="1" applyFill="1" applyBorder="1" applyAlignment="1">
      <alignment vertical="center"/>
    </xf>
    <xf numFmtId="0" fontId="3" fillId="0" borderId="130" xfId="0" applyFont="1" applyFill="1" applyBorder="1" applyAlignment="1">
      <alignment horizontal="center" vertical="center"/>
    </xf>
    <xf numFmtId="0" fontId="3" fillId="0" borderId="53" xfId="0" applyNumberFormat="1" applyFont="1" applyFill="1" applyBorder="1" applyAlignment="1">
      <alignment vertical="center"/>
    </xf>
    <xf numFmtId="0" fontId="3" fillId="0" borderId="57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/>
    </xf>
    <xf numFmtId="0" fontId="3" fillId="0" borderId="131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right" vertical="center"/>
    </xf>
    <xf numFmtId="0" fontId="3" fillId="0" borderId="132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9" xfId="0" applyFont="1" applyFill="1" applyBorder="1" applyAlignment="1">
      <alignment horizontal="right" vertical="center"/>
    </xf>
    <xf numFmtId="0" fontId="3" fillId="0" borderId="133" xfId="0" applyFont="1" applyFill="1" applyBorder="1" applyAlignment="1">
      <alignment horizontal="right" vertical="center"/>
    </xf>
    <xf numFmtId="0" fontId="3" fillId="0" borderId="134" xfId="0" applyFont="1" applyBorder="1" applyAlignment="1">
      <alignment horizontal="center" vertical="center"/>
    </xf>
    <xf numFmtId="0" fontId="3" fillId="0" borderId="50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22" borderId="61" xfId="0" applyFont="1" applyFill="1" applyBorder="1" applyAlignment="1">
      <alignment horizontal="right" vertical="center"/>
    </xf>
    <xf numFmtId="0" fontId="3" fillId="0" borderId="65" xfId="0" applyFont="1" applyBorder="1" applyAlignment="1">
      <alignment vertical="center"/>
    </xf>
    <xf numFmtId="0" fontId="3" fillId="0" borderId="69" xfId="0" applyFont="1" applyBorder="1" applyAlignment="1">
      <alignment horizontal="right" vertical="center"/>
    </xf>
    <xf numFmtId="0" fontId="3" fillId="0" borderId="73" xfId="0" applyFont="1" applyFill="1" applyBorder="1" applyAlignment="1">
      <alignment horizontal="right" vertical="center"/>
    </xf>
    <xf numFmtId="49" fontId="2" fillId="0" borderId="115" xfId="0" applyNumberFormat="1" applyFont="1" applyFill="1" applyBorder="1" applyAlignment="1">
      <alignment horizontal="left" vertical="center"/>
    </xf>
    <xf numFmtId="0" fontId="3" fillId="22" borderId="5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22" borderId="20" xfId="0" applyFont="1" applyFill="1" applyBorder="1" applyAlignment="1">
      <alignment horizontal="left" vertical="center"/>
    </xf>
    <xf numFmtId="0" fontId="3" fillId="22" borderId="57" xfId="0" applyFont="1" applyFill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left" vertical="center"/>
    </xf>
    <xf numFmtId="0" fontId="3" fillId="0" borderId="63" xfId="0" applyFont="1" applyBorder="1" applyAlignment="1">
      <alignment vertical="center" wrapText="1"/>
    </xf>
    <xf numFmtId="0" fontId="3" fillId="0" borderId="135" xfId="0" applyFont="1" applyBorder="1" applyAlignment="1">
      <alignment vertical="center"/>
    </xf>
    <xf numFmtId="0" fontId="3" fillId="0" borderId="112" xfId="0" applyFont="1" applyBorder="1" applyAlignment="1">
      <alignment vertical="center"/>
    </xf>
    <xf numFmtId="0" fontId="3" fillId="0" borderId="12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0" xfId="0" applyFont="1" applyFill="1" applyBorder="1" applyAlignment="1">
      <alignment vertical="center" wrapText="1"/>
    </xf>
    <xf numFmtId="0" fontId="3" fillId="0" borderId="136" xfId="0" applyFont="1" applyFill="1" applyBorder="1" applyAlignment="1">
      <alignment horizontal="center" vertical="center"/>
    </xf>
    <xf numFmtId="0" fontId="3" fillId="0" borderId="109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/>
    </xf>
    <xf numFmtId="0" fontId="2" fillId="0" borderId="13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138" xfId="0" applyFont="1" applyFill="1" applyBorder="1" applyAlignment="1">
      <alignment horizontal="center" vertical="center"/>
    </xf>
    <xf numFmtId="0" fontId="3" fillId="0" borderId="139" xfId="0" applyFont="1" applyFill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10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right" vertical="center"/>
    </xf>
    <xf numFmtId="0" fontId="2" fillId="0" borderId="126" xfId="0" applyFont="1" applyBorder="1" applyAlignment="1">
      <alignment horizontal="center" vertical="center"/>
    </xf>
    <xf numFmtId="0" fontId="3" fillId="0" borderId="140" xfId="0" applyFont="1" applyBorder="1" applyAlignment="1">
      <alignment horizontal="center" vertical="center"/>
    </xf>
    <xf numFmtId="0" fontId="2" fillId="0" borderId="141" xfId="0" applyFont="1" applyBorder="1" applyAlignment="1">
      <alignment horizontal="center" vertical="center"/>
    </xf>
    <xf numFmtId="0" fontId="3" fillId="0" borderId="108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right" vertical="center"/>
    </xf>
    <xf numFmtId="0" fontId="3" fillId="0" borderId="108" xfId="0" applyFont="1" applyFill="1" applyBorder="1" applyAlignment="1">
      <alignment vertical="center" wrapText="1"/>
    </xf>
    <xf numFmtId="0" fontId="3" fillId="0" borderId="142" xfId="0" applyFont="1" applyBorder="1" applyAlignment="1">
      <alignment vertical="center" wrapText="1"/>
    </xf>
    <xf numFmtId="0" fontId="3" fillId="0" borderId="118" xfId="0" applyFont="1" applyBorder="1" applyAlignment="1">
      <alignment vertical="center"/>
    </xf>
    <xf numFmtId="0" fontId="3" fillId="0" borderId="120" xfId="0" applyFont="1" applyBorder="1" applyAlignment="1">
      <alignment vertical="center"/>
    </xf>
    <xf numFmtId="0" fontId="3" fillId="0" borderId="119" xfId="0" applyFont="1" applyBorder="1" applyAlignment="1">
      <alignment vertical="center"/>
    </xf>
    <xf numFmtId="0" fontId="3" fillId="0" borderId="120" xfId="0" applyFont="1" applyBorder="1" applyAlignment="1">
      <alignment horizontal="right" vertical="center"/>
    </xf>
    <xf numFmtId="0" fontId="3" fillId="0" borderId="41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16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2" fillId="0" borderId="113" xfId="0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3" fillId="20" borderId="54" xfId="0" applyFont="1" applyFill="1" applyBorder="1" applyAlignment="1">
      <alignment horizontal="center" vertical="center"/>
    </xf>
    <xf numFmtId="0" fontId="2" fillId="20" borderId="12" xfId="0" applyFont="1" applyFill="1" applyBorder="1" applyAlignment="1">
      <alignment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0" fontId="2" fillId="0" borderId="100" xfId="0" applyFont="1" applyFill="1" applyBorder="1" applyAlignment="1">
      <alignment vertical="center"/>
    </xf>
    <xf numFmtId="0" fontId="3" fillId="0" borderId="93" xfId="0" applyFont="1" applyBorder="1" applyAlignment="1">
      <alignment horizontal="center" vertical="center"/>
    </xf>
    <xf numFmtId="0" fontId="2" fillId="0" borderId="143" xfId="0" applyFont="1" applyFill="1" applyBorder="1" applyAlignment="1">
      <alignment vertical="center"/>
    </xf>
    <xf numFmtId="0" fontId="3" fillId="0" borderId="144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vertical="center"/>
    </xf>
    <xf numFmtId="0" fontId="3" fillId="0" borderId="145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right" vertical="center"/>
    </xf>
    <xf numFmtId="0" fontId="3" fillId="0" borderId="146" xfId="0" applyFont="1" applyFill="1" applyBorder="1" applyAlignment="1">
      <alignment vertical="center"/>
    </xf>
    <xf numFmtId="0" fontId="3" fillId="0" borderId="147" xfId="0" applyFont="1" applyFill="1" applyBorder="1" applyAlignment="1">
      <alignment horizontal="center" vertical="center"/>
    </xf>
    <xf numFmtId="0" fontId="2" fillId="0" borderId="148" xfId="0" applyFont="1" applyFill="1" applyBorder="1" applyAlignment="1">
      <alignment vertical="center"/>
    </xf>
    <xf numFmtId="0" fontId="3" fillId="0" borderId="149" xfId="0" applyFont="1" applyFill="1" applyBorder="1" applyAlignment="1">
      <alignment horizontal="center" vertical="center"/>
    </xf>
    <xf numFmtId="0" fontId="3" fillId="0" borderId="144" xfId="0" applyFont="1" applyFill="1" applyBorder="1" applyAlignment="1">
      <alignment vertical="center"/>
    </xf>
    <xf numFmtId="0" fontId="3" fillId="0" borderId="83" xfId="0" applyFont="1" applyBorder="1" applyAlignment="1">
      <alignment vertical="center"/>
    </xf>
    <xf numFmtId="0" fontId="11" fillId="0" borderId="115" xfId="0" applyFont="1" applyFill="1" applyBorder="1" applyAlignment="1">
      <alignment horizontal="center" vertical="center"/>
    </xf>
    <xf numFmtId="0" fontId="12" fillId="0" borderId="116" xfId="0" applyFont="1" applyFill="1" applyBorder="1" applyAlignment="1">
      <alignment vertical="center"/>
    </xf>
    <xf numFmtId="0" fontId="3" fillId="24" borderId="28" xfId="0" applyFont="1" applyFill="1" applyBorder="1" applyAlignment="1">
      <alignment vertical="center"/>
    </xf>
    <xf numFmtId="0" fontId="3" fillId="24" borderId="29" xfId="0" applyFont="1" applyFill="1" applyBorder="1" applyAlignment="1">
      <alignment vertical="center"/>
    </xf>
    <xf numFmtId="0" fontId="3" fillId="24" borderId="30" xfId="0" applyFont="1" applyFill="1" applyBorder="1" applyAlignment="1">
      <alignment vertical="center"/>
    </xf>
    <xf numFmtId="0" fontId="3" fillId="24" borderId="35" xfId="0" applyFont="1" applyFill="1" applyBorder="1" applyAlignment="1">
      <alignment vertical="center"/>
    </xf>
    <xf numFmtId="0" fontId="3" fillId="24" borderId="32" xfId="0" applyFont="1" applyFill="1" applyBorder="1" applyAlignment="1">
      <alignment vertical="center"/>
    </xf>
    <xf numFmtId="0" fontId="3" fillId="24" borderId="34" xfId="0" applyFont="1" applyFill="1" applyBorder="1" applyAlignment="1">
      <alignment vertical="center"/>
    </xf>
    <xf numFmtId="0" fontId="3" fillId="24" borderId="94" xfId="0" applyFont="1" applyFill="1" applyBorder="1" applyAlignment="1">
      <alignment horizontal="center" vertical="center"/>
    </xf>
    <xf numFmtId="0" fontId="3" fillId="24" borderId="37" xfId="0" applyNumberFormat="1" applyFont="1" applyFill="1" applyBorder="1" applyAlignment="1">
      <alignment vertical="center"/>
    </xf>
    <xf numFmtId="0" fontId="3" fillId="24" borderId="22" xfId="0" applyFont="1" applyFill="1" applyBorder="1" applyAlignment="1">
      <alignment horizontal="center" vertical="center"/>
    </xf>
    <xf numFmtId="0" fontId="3" fillId="24" borderId="111" xfId="0" applyFont="1" applyFill="1" applyBorder="1" applyAlignment="1">
      <alignment vertical="center"/>
    </xf>
    <xf numFmtId="0" fontId="3" fillId="24" borderId="47" xfId="0" applyFont="1" applyFill="1" applyBorder="1" applyAlignment="1">
      <alignment horizontal="right" vertical="center"/>
    </xf>
    <xf numFmtId="49" fontId="2" fillId="24" borderId="11" xfId="0" applyNumberFormat="1" applyFont="1" applyFill="1" applyBorder="1" applyAlignment="1">
      <alignment horizontal="left" vertical="center"/>
    </xf>
    <xf numFmtId="0" fontId="3" fillId="24" borderId="36" xfId="0" applyFont="1" applyFill="1" applyBorder="1" applyAlignment="1">
      <alignment vertical="center"/>
    </xf>
    <xf numFmtId="0" fontId="3" fillId="24" borderId="38" xfId="0" applyFont="1" applyFill="1" applyBorder="1" applyAlignment="1">
      <alignment vertical="center"/>
    </xf>
    <xf numFmtId="0" fontId="3" fillId="24" borderId="50" xfId="0" applyFont="1" applyFill="1" applyBorder="1" applyAlignment="1">
      <alignment vertical="center"/>
    </xf>
    <xf numFmtId="0" fontId="3" fillId="24" borderId="150" xfId="0" applyNumberFormat="1" applyFont="1" applyFill="1" applyBorder="1" applyAlignment="1">
      <alignment vertical="center"/>
    </xf>
    <xf numFmtId="0" fontId="3" fillId="24" borderId="151" xfId="0" applyFont="1" applyFill="1" applyBorder="1" applyAlignment="1">
      <alignment horizontal="center" vertical="center"/>
    </xf>
    <xf numFmtId="0" fontId="3" fillId="24" borderId="117" xfId="0" applyFont="1" applyFill="1" applyBorder="1" applyAlignment="1">
      <alignment vertical="center"/>
    </xf>
    <xf numFmtId="0" fontId="3" fillId="0" borderId="110" xfId="0" applyFont="1" applyBorder="1" applyAlignment="1">
      <alignment horizontal="center" vertical="center"/>
    </xf>
    <xf numFmtId="0" fontId="13" fillId="24" borderId="152" xfId="0" applyFont="1" applyFill="1" applyBorder="1" applyAlignment="1">
      <alignment horizontal="left" vertical="center"/>
    </xf>
    <xf numFmtId="0" fontId="13" fillId="24" borderId="105" xfId="0" applyFont="1" applyFill="1" applyBorder="1" applyAlignment="1">
      <alignment horizontal="left" vertical="center"/>
    </xf>
    <xf numFmtId="0" fontId="3" fillId="24" borderId="75" xfId="0" applyFont="1" applyFill="1" applyBorder="1" applyAlignment="1">
      <alignment horizontal="center" vertical="center"/>
    </xf>
    <xf numFmtId="0" fontId="3" fillId="24" borderId="111" xfId="0" applyFont="1" applyFill="1" applyBorder="1" applyAlignment="1">
      <alignment vertical="center" wrapText="1"/>
    </xf>
    <xf numFmtId="0" fontId="3" fillId="24" borderId="112" xfId="0" applyFont="1" applyFill="1" applyBorder="1" applyAlignment="1">
      <alignment vertical="center"/>
    </xf>
    <xf numFmtId="0" fontId="3" fillId="24" borderId="50" xfId="0" applyFont="1" applyFill="1" applyBorder="1" applyAlignment="1">
      <alignment horizontal="right" vertical="center"/>
    </xf>
    <xf numFmtId="0" fontId="3" fillId="24" borderId="36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vertical="center"/>
    </xf>
    <xf numFmtId="0" fontId="3" fillId="24" borderId="113" xfId="0" applyFont="1" applyFill="1" applyBorder="1" applyAlignment="1">
      <alignment horizontal="center" vertical="center"/>
    </xf>
    <xf numFmtId="0" fontId="2" fillId="24" borderId="114" xfId="0" applyFont="1" applyFill="1" applyBorder="1" applyAlignment="1">
      <alignment vertical="center"/>
    </xf>
    <xf numFmtId="0" fontId="3" fillId="24" borderId="33" xfId="0" applyFont="1" applyFill="1" applyBorder="1" applyAlignment="1">
      <alignment vertical="center" wrapText="1"/>
    </xf>
    <xf numFmtId="0" fontId="3" fillId="24" borderId="32" xfId="0" applyFont="1" applyFill="1" applyBorder="1" applyAlignment="1">
      <alignment horizontal="right" vertical="center"/>
    </xf>
    <xf numFmtId="0" fontId="3" fillId="24" borderId="30" xfId="0" applyFont="1" applyFill="1" applyBorder="1" applyAlignment="1">
      <alignment horizontal="center" vertical="center"/>
    </xf>
    <xf numFmtId="0" fontId="3" fillId="24" borderId="115" xfId="0" applyFont="1" applyFill="1" applyBorder="1" applyAlignment="1">
      <alignment horizontal="center" vertical="center"/>
    </xf>
    <xf numFmtId="0" fontId="2" fillId="24" borderId="116" xfId="0" applyFont="1" applyFill="1" applyBorder="1" applyAlignment="1">
      <alignment vertical="center"/>
    </xf>
    <xf numFmtId="0" fontId="3" fillId="24" borderId="37" xfId="0" applyFont="1" applyFill="1" applyBorder="1" applyAlignment="1">
      <alignment vertical="center"/>
    </xf>
    <xf numFmtId="0" fontId="2" fillId="24" borderId="13" xfId="0" applyFont="1" applyFill="1" applyBorder="1" applyAlignment="1">
      <alignment vertical="center"/>
    </xf>
    <xf numFmtId="0" fontId="3" fillId="24" borderId="81" xfId="0" applyFont="1" applyFill="1" applyBorder="1" applyAlignment="1">
      <alignment horizontal="center" vertical="center"/>
    </xf>
    <xf numFmtId="0" fontId="2" fillId="24" borderId="153" xfId="0" applyFont="1" applyFill="1" applyBorder="1" applyAlignment="1">
      <alignment vertical="center"/>
    </xf>
    <xf numFmtId="0" fontId="3" fillId="24" borderId="154" xfId="0" applyFont="1" applyFill="1" applyBorder="1" applyAlignment="1">
      <alignment vertical="center" wrapText="1"/>
    </xf>
    <xf numFmtId="0" fontId="3" fillId="24" borderId="82" xfId="0" applyFont="1" applyFill="1" applyBorder="1" applyAlignment="1">
      <alignment vertical="center"/>
    </xf>
    <xf numFmtId="0" fontId="3" fillId="24" borderId="83" xfId="0" applyFont="1" applyFill="1" applyBorder="1" applyAlignment="1">
      <alignment vertical="center"/>
    </xf>
    <xf numFmtId="0" fontId="3" fillId="24" borderId="85" xfId="0" applyFont="1" applyFill="1" applyBorder="1" applyAlignment="1">
      <alignment horizontal="right" vertical="center"/>
    </xf>
    <xf numFmtId="0" fontId="3" fillId="24" borderId="86" xfId="0" applyFont="1" applyFill="1" applyBorder="1" applyAlignment="1">
      <alignment horizontal="center" vertical="center"/>
    </xf>
    <xf numFmtId="0" fontId="2" fillId="24" borderId="97" xfId="0" applyFont="1" applyFill="1" applyBorder="1" applyAlignment="1">
      <alignment vertical="center"/>
    </xf>
    <xf numFmtId="0" fontId="3" fillId="24" borderId="155" xfId="0" applyFont="1" applyFill="1" applyBorder="1" applyAlignment="1">
      <alignment horizontal="center" vertical="center"/>
    </xf>
    <xf numFmtId="0" fontId="2" fillId="24" borderId="101" xfId="0" applyFont="1" applyFill="1" applyBorder="1" applyAlignment="1">
      <alignment vertical="center"/>
    </xf>
    <xf numFmtId="0" fontId="2" fillId="24" borderId="28" xfId="0" applyFont="1" applyFill="1" applyBorder="1" applyAlignment="1">
      <alignment horizontal="left" vertical="center"/>
    </xf>
    <xf numFmtId="0" fontId="3" fillId="24" borderId="47" xfId="0" applyFont="1" applyFill="1" applyBorder="1" applyAlignment="1">
      <alignment horizontal="left" vertical="center"/>
    </xf>
    <xf numFmtId="0" fontId="2" fillId="24" borderId="82" xfId="0" applyFont="1" applyFill="1" applyBorder="1" applyAlignment="1">
      <alignment horizontal="left" vertical="center"/>
    </xf>
    <xf numFmtId="0" fontId="3" fillId="24" borderId="81" xfId="0" applyFont="1" applyFill="1" applyBorder="1" applyAlignment="1">
      <alignment horizontal="left" vertical="center"/>
    </xf>
    <xf numFmtId="0" fontId="3" fillId="22" borderId="156" xfId="0" applyFont="1" applyFill="1" applyBorder="1" applyAlignment="1">
      <alignment vertical="center"/>
    </xf>
    <xf numFmtId="0" fontId="3" fillId="22" borderId="157" xfId="0" applyFont="1" applyFill="1" applyBorder="1" applyAlignment="1">
      <alignment vertical="center"/>
    </xf>
    <xf numFmtId="0" fontId="3" fillId="22" borderId="158" xfId="0" applyFont="1" applyFill="1" applyBorder="1" applyAlignment="1">
      <alignment vertical="center"/>
    </xf>
    <xf numFmtId="0" fontId="3" fillId="22" borderId="158" xfId="0" applyFont="1" applyFill="1" applyBorder="1" applyAlignment="1">
      <alignment horizontal="right" vertical="center"/>
    </xf>
    <xf numFmtId="0" fontId="3" fillId="22" borderId="62" xfId="0" applyFont="1" applyFill="1" applyBorder="1" applyAlignment="1">
      <alignment horizontal="right" vertical="center"/>
    </xf>
    <xf numFmtId="0" fontId="3" fillId="24" borderId="75" xfId="0" applyFont="1" applyFill="1" applyBorder="1" applyAlignment="1">
      <alignment horizontal="right" vertical="center"/>
    </xf>
    <xf numFmtId="49" fontId="2" fillId="24" borderId="94" xfId="0" applyNumberFormat="1" applyFont="1" applyFill="1" applyBorder="1" applyAlignment="1">
      <alignment horizontal="left" vertical="center"/>
    </xf>
    <xf numFmtId="0" fontId="3" fillId="24" borderId="159" xfId="0" applyFont="1" applyFill="1" applyBorder="1" applyAlignment="1">
      <alignment vertical="center"/>
    </xf>
    <xf numFmtId="0" fontId="3" fillId="24" borderId="99" xfId="0" applyFont="1" applyFill="1" applyBorder="1" applyAlignment="1">
      <alignment vertical="center" wrapText="1"/>
    </xf>
    <xf numFmtId="0" fontId="3" fillId="24" borderId="101" xfId="0" applyFont="1" applyFill="1" applyBorder="1" applyAlignment="1">
      <alignment vertical="center" wrapText="1"/>
    </xf>
    <xf numFmtId="0" fontId="3" fillId="24" borderId="160" xfId="0" applyFont="1" applyFill="1" applyBorder="1" applyAlignment="1">
      <alignment vertical="center"/>
    </xf>
    <xf numFmtId="0" fontId="3" fillId="24" borderId="161" xfId="0" applyFont="1" applyFill="1" applyBorder="1" applyAlignment="1">
      <alignment vertical="center"/>
    </xf>
    <xf numFmtId="0" fontId="3" fillId="24" borderId="162" xfId="0" applyFont="1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4" borderId="20" xfId="0" applyFill="1" applyBorder="1" applyAlignment="1">
      <alignment horizontal="left" vertical="center"/>
    </xf>
    <xf numFmtId="0" fontId="0" fillId="24" borderId="39" xfId="0" applyFill="1" applyBorder="1" applyAlignment="1">
      <alignment horizontal="left" vertical="center"/>
    </xf>
    <xf numFmtId="0" fontId="15" fillId="24" borderId="45" xfId="0" applyFont="1" applyFill="1" applyBorder="1" applyAlignment="1">
      <alignment horizontal="left" vertical="center"/>
    </xf>
    <xf numFmtId="0" fontId="15" fillId="24" borderId="91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5" fillId="0" borderId="163" xfId="0" applyFont="1" applyFill="1" applyBorder="1" applyAlignment="1">
      <alignment horizontal="left" vertical="center"/>
    </xf>
    <xf numFmtId="0" fontId="0" fillId="0" borderId="163" xfId="0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3" fillId="22" borderId="123" xfId="0" applyFont="1" applyFill="1" applyBorder="1" applyAlignment="1">
      <alignment vertical="center"/>
    </xf>
    <xf numFmtId="0" fontId="3" fillId="22" borderId="164" xfId="0" applyFont="1" applyFill="1" applyBorder="1" applyAlignment="1">
      <alignment vertical="center"/>
    </xf>
    <xf numFmtId="0" fontId="3" fillId="22" borderId="165" xfId="0" applyFont="1" applyFill="1" applyBorder="1" applyAlignment="1">
      <alignment vertical="center"/>
    </xf>
    <xf numFmtId="0" fontId="3" fillId="22" borderId="166" xfId="0" applyFont="1" applyFill="1" applyBorder="1" applyAlignment="1">
      <alignment vertical="center"/>
    </xf>
    <xf numFmtId="0" fontId="3" fillId="24" borderId="84" xfId="0" applyFont="1" applyFill="1" applyBorder="1" applyAlignment="1">
      <alignment vertical="center"/>
    </xf>
    <xf numFmtId="0" fontId="3" fillId="24" borderId="85" xfId="0" applyFont="1" applyFill="1" applyBorder="1" applyAlignment="1">
      <alignment vertical="center"/>
    </xf>
    <xf numFmtId="0" fontId="3" fillId="22" borderId="167" xfId="0" applyFont="1" applyFill="1" applyBorder="1" applyAlignment="1">
      <alignment vertical="center"/>
    </xf>
    <xf numFmtId="0" fontId="3" fillId="22" borderId="168" xfId="0" applyFont="1" applyFill="1" applyBorder="1" applyAlignment="1">
      <alignment vertical="center"/>
    </xf>
    <xf numFmtId="0" fontId="3" fillId="22" borderId="169" xfId="0" applyFont="1" applyFill="1" applyBorder="1" applyAlignment="1">
      <alignment vertical="center"/>
    </xf>
    <xf numFmtId="0" fontId="3" fillId="22" borderId="170" xfId="0" applyFont="1" applyFill="1" applyBorder="1" applyAlignment="1">
      <alignment vertical="center"/>
    </xf>
    <xf numFmtId="0" fontId="3" fillId="22" borderId="171" xfId="0" applyFont="1" applyFill="1" applyBorder="1" applyAlignment="1">
      <alignment vertical="center"/>
    </xf>
    <xf numFmtId="0" fontId="3" fillId="20" borderId="54" xfId="0" applyFont="1" applyFill="1" applyBorder="1" applyAlignment="1">
      <alignment horizontal="right" vertical="center"/>
    </xf>
    <xf numFmtId="0" fontId="3" fillId="20" borderId="58" xfId="0" applyFont="1" applyFill="1" applyBorder="1" applyAlignment="1">
      <alignment vertical="center"/>
    </xf>
    <xf numFmtId="0" fontId="3" fillId="20" borderId="60" xfId="0" applyFont="1" applyFill="1" applyBorder="1" applyAlignment="1">
      <alignment vertical="center"/>
    </xf>
    <xf numFmtId="0" fontId="3" fillId="20" borderId="62" xfId="0" applyFont="1" applyFill="1" applyBorder="1" applyAlignment="1">
      <alignment vertical="center"/>
    </xf>
    <xf numFmtId="0" fontId="3" fillId="20" borderId="61" xfId="0" applyFont="1" applyFill="1" applyBorder="1" applyAlignment="1">
      <alignment vertical="center"/>
    </xf>
    <xf numFmtId="0" fontId="3" fillId="20" borderId="59" xfId="0" applyFont="1" applyFill="1" applyBorder="1" applyAlignment="1">
      <alignment vertical="center"/>
    </xf>
    <xf numFmtId="0" fontId="3" fillId="20" borderId="53" xfId="0" applyNumberFormat="1" applyFont="1" applyFill="1" applyBorder="1" applyAlignment="1">
      <alignment vertical="center"/>
    </xf>
    <xf numFmtId="0" fontId="3" fillId="20" borderId="12" xfId="0" applyFont="1" applyFill="1" applyBorder="1" applyAlignment="1">
      <alignment horizontal="center" vertical="center"/>
    </xf>
    <xf numFmtId="9" fontId="6" fillId="20" borderId="57" xfId="6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left" vertical="center"/>
    </xf>
    <xf numFmtId="0" fontId="3" fillId="0" borderId="100" xfId="0" applyFont="1" applyFill="1" applyBorder="1" applyAlignment="1">
      <alignment vertical="center" wrapText="1"/>
    </xf>
    <xf numFmtId="0" fontId="3" fillId="0" borderId="51" xfId="0" applyFont="1" applyFill="1" applyBorder="1" applyAlignment="1">
      <alignment vertical="center"/>
    </xf>
    <xf numFmtId="0" fontId="3" fillId="0" borderId="48" xfId="0" applyFont="1" applyFill="1" applyBorder="1" applyAlignment="1">
      <alignment vertical="center"/>
    </xf>
    <xf numFmtId="0" fontId="3" fillId="0" borderId="56" xfId="0" applyFont="1" applyFill="1" applyBorder="1" applyAlignment="1">
      <alignment vertical="center"/>
    </xf>
    <xf numFmtId="0" fontId="3" fillId="0" borderId="76" xfId="0" applyFont="1" applyFill="1" applyBorder="1" applyAlignment="1">
      <alignment vertical="center"/>
    </xf>
    <xf numFmtId="0" fontId="3" fillId="0" borderId="77" xfId="0" applyFont="1" applyFill="1" applyBorder="1" applyAlignment="1">
      <alignment vertical="center"/>
    </xf>
    <xf numFmtId="0" fontId="3" fillId="0" borderId="78" xfId="0" applyFont="1" applyFill="1" applyBorder="1" applyAlignment="1">
      <alignment vertical="center"/>
    </xf>
    <xf numFmtId="0" fontId="3" fillId="0" borderId="37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11" xfId="0" applyFont="1" applyFill="1" applyBorder="1" applyAlignment="1">
      <alignment vertical="center"/>
    </xf>
    <xf numFmtId="0" fontId="3" fillId="0" borderId="99" xfId="0" applyFont="1" applyFill="1" applyBorder="1" applyAlignment="1">
      <alignment vertical="center" wrapText="1"/>
    </xf>
    <xf numFmtId="0" fontId="3" fillId="0" borderId="29" xfId="0" applyNumberFormat="1" applyFont="1" applyFill="1" applyBorder="1" applyAlignment="1">
      <alignment vertical="center"/>
    </xf>
    <xf numFmtId="0" fontId="3" fillId="20" borderId="105" xfId="0" applyFont="1" applyFill="1" applyBorder="1" applyAlignment="1">
      <alignment vertical="center"/>
    </xf>
    <xf numFmtId="0" fontId="3" fillId="0" borderId="172" xfId="0" applyFont="1" applyFill="1" applyBorder="1" applyAlignment="1">
      <alignment horizontal="center" vertical="center"/>
    </xf>
    <xf numFmtId="0" fontId="3" fillId="0" borderId="173" xfId="0" applyFont="1" applyFill="1" applyBorder="1" applyAlignment="1">
      <alignment horizontal="center" vertical="center"/>
    </xf>
    <xf numFmtId="0" fontId="2" fillId="24" borderId="112" xfId="0" applyFont="1" applyFill="1" applyBorder="1" applyAlignment="1">
      <alignment horizontal="left" vertical="center"/>
    </xf>
    <xf numFmtId="0" fontId="3" fillId="24" borderId="75" xfId="0" applyFont="1" applyFill="1" applyBorder="1" applyAlignment="1">
      <alignment horizontal="left" vertical="center"/>
    </xf>
    <xf numFmtId="0" fontId="2" fillId="0" borderId="134" xfId="0" applyFont="1" applyFill="1" applyBorder="1" applyAlignment="1">
      <alignment vertical="center"/>
    </xf>
    <xf numFmtId="0" fontId="2" fillId="0" borderId="174" xfId="0" applyFont="1" applyFill="1" applyBorder="1" applyAlignment="1">
      <alignment vertical="center"/>
    </xf>
    <xf numFmtId="0" fontId="2" fillId="0" borderId="175" xfId="0" applyFont="1" applyFill="1" applyBorder="1" applyAlignment="1">
      <alignment vertical="center"/>
    </xf>
    <xf numFmtId="0" fontId="5" fillId="0" borderId="95" xfId="0" applyFont="1" applyFill="1" applyBorder="1" applyAlignment="1">
      <alignment horizontal="center" vertical="center"/>
    </xf>
    <xf numFmtId="0" fontId="5" fillId="0" borderId="17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20" borderId="20" xfId="0" applyFont="1" applyFill="1" applyBorder="1" applyAlignment="1">
      <alignment horizontal="center" vertical="center"/>
    </xf>
    <xf numFmtId="0" fontId="3" fillId="24" borderId="153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3" fillId="24" borderId="13" xfId="0" applyFont="1" applyFill="1" applyBorder="1" applyAlignment="1">
      <alignment horizontal="left" vertical="center"/>
    </xf>
    <xf numFmtId="0" fontId="2" fillId="0" borderId="46" xfId="0" applyFont="1" applyBorder="1" applyAlignment="1">
      <alignment horizontal="center" vertical="center"/>
    </xf>
    <xf numFmtId="0" fontId="2" fillId="24" borderId="177" xfId="0" applyFont="1" applyFill="1" applyBorder="1" applyAlignment="1">
      <alignment vertical="center"/>
    </xf>
    <xf numFmtId="0" fontId="2" fillId="24" borderId="178" xfId="0" applyFont="1" applyFill="1" applyBorder="1" applyAlignment="1">
      <alignment vertical="center"/>
    </xf>
    <xf numFmtId="0" fontId="2" fillId="20" borderId="178" xfId="0" applyFont="1" applyFill="1" applyBorder="1" applyAlignment="1">
      <alignment vertical="center"/>
    </xf>
    <xf numFmtId="0" fontId="3" fillId="24" borderId="177" xfId="0" applyFont="1" applyFill="1" applyBorder="1" applyAlignment="1">
      <alignment vertical="center"/>
    </xf>
    <xf numFmtId="0" fontId="3" fillId="24" borderId="178" xfId="0" applyFont="1" applyFill="1" applyBorder="1" applyAlignment="1">
      <alignment vertical="center"/>
    </xf>
    <xf numFmtId="0" fontId="3" fillId="20" borderId="178" xfId="0" applyFont="1" applyFill="1" applyBorder="1" applyAlignment="1">
      <alignment vertical="center"/>
    </xf>
    <xf numFmtId="0" fontId="3" fillId="24" borderId="179" xfId="0" applyFont="1" applyFill="1" applyBorder="1" applyAlignment="1">
      <alignment horizontal="center" vertical="center"/>
    </xf>
    <xf numFmtId="0" fontId="3" fillId="24" borderId="76" xfId="0" applyFont="1" applyFill="1" applyBorder="1" applyAlignment="1">
      <alignment horizontal="center" vertical="center"/>
    </xf>
    <xf numFmtId="0" fontId="3" fillId="20" borderId="179" xfId="0" applyFont="1" applyFill="1" applyBorder="1" applyAlignment="1">
      <alignment horizontal="center" vertical="center"/>
    </xf>
    <xf numFmtId="0" fontId="3" fillId="0" borderId="180" xfId="0" applyFont="1" applyFill="1" applyBorder="1" applyAlignment="1">
      <alignment horizontal="center" vertical="center"/>
    </xf>
    <xf numFmtId="0" fontId="2" fillId="24" borderId="44" xfId="0" applyFont="1" applyFill="1" applyBorder="1" applyAlignment="1">
      <alignment horizontal="left" vertical="center"/>
    </xf>
    <xf numFmtId="0" fontId="3" fillId="24" borderId="93" xfId="0" applyFont="1" applyFill="1" applyBorder="1" applyAlignment="1">
      <alignment horizontal="left" vertical="center"/>
    </xf>
    <xf numFmtId="0" fontId="3" fillId="24" borderId="44" xfId="0" applyFont="1" applyFill="1" applyBorder="1" applyAlignment="1">
      <alignment vertical="center"/>
    </xf>
    <xf numFmtId="0" fontId="3" fillId="24" borderId="40" xfId="0" applyFont="1" applyFill="1" applyBorder="1" applyAlignment="1">
      <alignment vertical="center"/>
    </xf>
    <xf numFmtId="0" fontId="3" fillId="24" borderId="41" xfId="0" applyFont="1" applyFill="1" applyBorder="1" applyAlignment="1">
      <alignment horizontal="right" vertical="center"/>
    </xf>
    <xf numFmtId="0" fontId="3" fillId="24" borderId="181" xfId="0" applyFont="1" applyFill="1" applyBorder="1" applyAlignment="1">
      <alignment horizontal="center" vertical="center"/>
    </xf>
    <xf numFmtId="0" fontId="2" fillId="24" borderId="182" xfId="0" applyFont="1" applyFill="1" applyBorder="1" applyAlignment="1">
      <alignment vertical="center"/>
    </xf>
    <xf numFmtId="0" fontId="3" fillId="24" borderId="182" xfId="0" applyFont="1" applyFill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20" borderId="57" xfId="0" applyFont="1" applyFill="1" applyBorder="1" applyAlignment="1">
      <alignment vertical="center"/>
    </xf>
    <xf numFmtId="0" fontId="3" fillId="24" borderId="183" xfId="0" applyFont="1" applyFill="1" applyBorder="1" applyAlignment="1">
      <alignment vertical="center"/>
    </xf>
    <xf numFmtId="0" fontId="3" fillId="24" borderId="184" xfId="0" applyFont="1" applyFill="1" applyBorder="1" applyAlignment="1">
      <alignment vertical="center"/>
    </xf>
    <xf numFmtId="0" fontId="3" fillId="20" borderId="184" xfId="0" applyFont="1" applyFill="1" applyBorder="1" applyAlignment="1">
      <alignment vertical="center"/>
    </xf>
    <xf numFmtId="0" fontId="3" fillId="24" borderId="185" xfId="0" applyFont="1" applyFill="1" applyBorder="1" applyAlignment="1">
      <alignment vertical="center"/>
    </xf>
    <xf numFmtId="0" fontId="15" fillId="24" borderId="186" xfId="0" applyFont="1" applyFill="1" applyBorder="1" applyAlignment="1">
      <alignment horizontal="left" vertical="center"/>
    </xf>
    <xf numFmtId="0" fontId="3" fillId="24" borderId="187" xfId="0" applyFont="1" applyFill="1" applyBorder="1" applyAlignment="1">
      <alignment vertical="center"/>
    </xf>
    <xf numFmtId="0" fontId="3" fillId="24" borderId="188" xfId="0" applyFont="1" applyFill="1" applyBorder="1" applyAlignment="1">
      <alignment vertical="center"/>
    </xf>
    <xf numFmtId="0" fontId="3" fillId="24" borderId="189" xfId="0" applyFont="1" applyFill="1" applyBorder="1" applyAlignment="1">
      <alignment vertical="center"/>
    </xf>
    <xf numFmtId="0" fontId="3" fillId="24" borderId="135" xfId="0" applyFont="1" applyFill="1" applyBorder="1" applyAlignment="1">
      <alignment vertical="center"/>
    </xf>
    <xf numFmtId="0" fontId="3" fillId="24" borderId="190" xfId="0" applyFont="1" applyFill="1" applyBorder="1" applyAlignment="1">
      <alignment vertical="center"/>
    </xf>
    <xf numFmtId="0" fontId="3" fillId="22" borderId="57" xfId="0" applyFont="1" applyFill="1" applyBorder="1" applyAlignment="1">
      <alignment vertical="center"/>
    </xf>
    <xf numFmtId="0" fontId="0" fillId="24" borderId="12" xfId="0" applyFill="1" applyBorder="1" applyAlignment="1">
      <alignment horizontal="left" vertical="center"/>
    </xf>
    <xf numFmtId="0" fontId="16" fillId="24" borderId="12" xfId="0" applyFont="1" applyFill="1" applyBorder="1" applyAlignment="1">
      <alignment horizontal="left" vertical="center"/>
    </xf>
    <xf numFmtId="0" fontId="16" fillId="24" borderId="39" xfId="0" applyFont="1" applyFill="1" applyBorder="1" applyAlignment="1">
      <alignment horizontal="left" vertical="center"/>
    </xf>
    <xf numFmtId="49" fontId="3" fillId="0" borderId="53" xfId="0" applyNumberFormat="1" applyFont="1" applyFill="1" applyBorder="1" applyAlignment="1">
      <alignment vertical="center" wrapText="1"/>
    </xf>
    <xf numFmtId="0" fontId="4" fillId="0" borderId="57" xfId="0" applyFont="1" applyFill="1" applyBorder="1" applyAlignment="1">
      <alignment vertical="center"/>
    </xf>
    <xf numFmtId="0" fontId="3" fillId="22" borderId="53" xfId="0" applyFont="1" applyFill="1" applyBorder="1" applyAlignment="1">
      <alignment horizontal="left" vertical="center" wrapText="1"/>
    </xf>
    <xf numFmtId="0" fontId="4" fillId="22" borderId="26" xfId="0" applyFont="1" applyFill="1" applyBorder="1" applyAlignment="1">
      <alignment horizontal="left" vertical="center"/>
    </xf>
    <xf numFmtId="0" fontId="5" fillId="22" borderId="54" xfId="0" applyFont="1" applyFill="1" applyBorder="1" applyAlignment="1">
      <alignment horizontal="center" vertical="center"/>
    </xf>
    <xf numFmtId="0" fontId="4" fillId="0" borderId="53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3" fillId="22" borderId="54" xfId="0" applyFont="1" applyFill="1" applyBorder="1" applyAlignment="1">
      <alignment vertical="center" wrapText="1"/>
    </xf>
    <xf numFmtId="0" fontId="3" fillId="22" borderId="57" xfId="0" applyFont="1" applyFill="1" applyBorder="1" applyAlignment="1">
      <alignment vertical="center" wrapText="1"/>
    </xf>
    <xf numFmtId="0" fontId="0" fillId="24" borderId="20" xfId="0" applyFill="1" applyBorder="1" applyAlignment="1">
      <alignment horizontal="left" vertical="center"/>
    </xf>
    <xf numFmtId="0" fontId="15" fillId="24" borderId="191" xfId="0" applyFont="1" applyFill="1" applyBorder="1" applyAlignment="1">
      <alignment horizontal="left" vertical="center"/>
    </xf>
    <xf numFmtId="0" fontId="0" fillId="24" borderId="191" xfId="0" applyFill="1" applyBorder="1" applyAlignment="1">
      <alignment horizontal="left" vertical="center"/>
    </xf>
    <xf numFmtId="0" fontId="0" fillId="24" borderId="192" xfId="0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49" fontId="3" fillId="22" borderId="53" xfId="0" applyNumberFormat="1" applyFont="1" applyFill="1" applyBorder="1" applyAlignment="1">
      <alignment vertical="center" wrapText="1"/>
    </xf>
    <xf numFmtId="0" fontId="4" fillId="22" borderId="57" xfId="0" applyFont="1" applyFill="1" applyBorder="1" applyAlignment="1">
      <alignment vertical="center"/>
    </xf>
    <xf numFmtId="0" fontId="3" fillId="0" borderId="110" xfId="0" applyFont="1" applyBorder="1" applyAlignment="1">
      <alignment horizontal="center" vertical="center"/>
    </xf>
    <xf numFmtId="0" fontId="4" fillId="0" borderId="163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180" xfId="0" applyFont="1" applyBorder="1" applyAlignment="1">
      <alignment horizontal="center" vertical="center"/>
    </xf>
    <xf numFmtId="0" fontId="3" fillId="0" borderId="131" xfId="0" applyFont="1" applyFill="1" applyBorder="1" applyAlignment="1">
      <alignment horizontal="center" vertical="center"/>
    </xf>
    <xf numFmtId="0" fontId="3" fillId="0" borderId="193" xfId="0" applyFont="1" applyFill="1" applyBorder="1" applyAlignment="1">
      <alignment horizontal="center" vertical="center"/>
    </xf>
    <xf numFmtId="0" fontId="3" fillId="0" borderId="193" xfId="0" applyFont="1" applyFill="1" applyBorder="1" applyAlignment="1">
      <alignment vertical="center"/>
    </xf>
    <xf numFmtId="0" fontId="3" fillId="20" borderId="53" xfId="0" applyFont="1" applyFill="1" applyBorder="1" applyAlignment="1">
      <alignment vertical="center" wrapText="1"/>
    </xf>
    <xf numFmtId="0" fontId="3" fillId="20" borderId="57" xfId="0" applyFont="1" applyFill="1" applyBorder="1" applyAlignment="1">
      <alignment vertical="center" wrapText="1"/>
    </xf>
    <xf numFmtId="0" fontId="14" fillId="24" borderId="131" xfId="0" applyFont="1" applyFill="1" applyBorder="1" applyAlignment="1">
      <alignment horizontal="center" vertical="center"/>
    </xf>
    <xf numFmtId="0" fontId="14" fillId="24" borderId="193" xfId="0" applyFont="1" applyFill="1" applyBorder="1" applyAlignment="1">
      <alignment horizontal="center" vertical="center"/>
    </xf>
    <xf numFmtId="0" fontId="14" fillId="24" borderId="194" xfId="0" applyFont="1" applyFill="1" applyBorder="1" applyAlignment="1">
      <alignment horizontal="center" vertical="center"/>
    </xf>
    <xf numFmtId="0" fontId="3" fillId="0" borderId="108" xfId="0" applyFont="1" applyFill="1" applyBorder="1" applyAlignment="1">
      <alignment horizontal="center" vertical="center"/>
    </xf>
    <xf numFmtId="0" fontId="3" fillId="0" borderId="10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22" borderId="105" xfId="0" applyFont="1" applyFill="1" applyBorder="1" applyAlignment="1">
      <alignment vertical="center" wrapText="1"/>
    </xf>
    <xf numFmtId="0" fontId="3" fillId="22" borderId="124" xfId="0" applyFont="1" applyFill="1" applyBorder="1" applyAlignment="1">
      <alignment vertical="center"/>
    </xf>
    <xf numFmtId="0" fontId="3" fillId="0" borderId="180" xfId="0" applyFont="1" applyBorder="1" applyAlignment="1">
      <alignment horizontal="left" vertical="center"/>
    </xf>
    <xf numFmtId="0" fontId="4" fillId="0" borderId="180" xfId="0" applyFont="1" applyBorder="1" applyAlignment="1">
      <alignment horizontal="left" vertical="center"/>
    </xf>
    <xf numFmtId="0" fontId="3" fillId="0" borderId="125" xfId="0" applyFont="1" applyFill="1" applyBorder="1" applyAlignment="1">
      <alignment horizontal="center" vertical="center"/>
    </xf>
    <xf numFmtId="0" fontId="3" fillId="22" borderId="20" xfId="0" applyFont="1" applyFill="1" applyBorder="1" applyAlignment="1">
      <alignment vertical="center" wrapText="1"/>
    </xf>
    <xf numFmtId="49" fontId="3" fillId="22" borderId="54" xfId="0" applyNumberFormat="1" applyFont="1" applyFill="1" applyBorder="1" applyAlignment="1">
      <alignment vertical="center" wrapText="1"/>
    </xf>
    <xf numFmtId="0" fontId="4" fillId="0" borderId="141" xfId="0" applyFont="1" applyBorder="1" applyAlignment="1">
      <alignment horizontal="center" vertical="center"/>
    </xf>
    <xf numFmtId="0" fontId="4" fillId="0" borderId="195" xfId="0" applyFont="1" applyBorder="1" applyAlignment="1">
      <alignment horizontal="center" vertical="center"/>
    </xf>
    <xf numFmtId="0" fontId="3" fillId="22" borderId="25" xfId="0" applyFont="1" applyFill="1" applyBorder="1" applyAlignment="1">
      <alignment vertical="center" wrapText="1"/>
    </xf>
    <xf numFmtId="0" fontId="3" fillId="22" borderId="5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  <cellStyle name="Százalék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U30"/>
  <sheetViews>
    <sheetView zoomScalePageLayoutView="0" workbookViewId="0" topLeftCell="A1">
      <selection activeCell="A3" sqref="A3:IV29"/>
    </sheetView>
  </sheetViews>
  <sheetFormatPr defaultColWidth="9.00390625" defaultRowHeight="12.75"/>
  <sheetData>
    <row r="2" ht="13.5" thickBot="1"/>
    <row r="3" spans="1:47" s="66" customFormat="1" ht="15.75">
      <c r="A3" s="205"/>
      <c r="B3" s="1"/>
      <c r="C3" s="25"/>
      <c r="D3" s="26"/>
      <c r="E3" s="24"/>
      <c r="F3" s="27" t="s">
        <v>9</v>
      </c>
      <c r="G3" s="28" t="s">
        <v>11</v>
      </c>
      <c r="H3" s="28" t="s">
        <v>12</v>
      </c>
      <c r="I3" s="29" t="s">
        <v>13</v>
      </c>
      <c r="J3" s="27" t="s">
        <v>9</v>
      </c>
      <c r="K3" s="28" t="s">
        <v>10</v>
      </c>
      <c r="L3" s="28" t="s">
        <v>12</v>
      </c>
      <c r="M3" s="29" t="s">
        <v>13</v>
      </c>
      <c r="N3" s="27" t="s">
        <v>9</v>
      </c>
      <c r="O3" s="28" t="s">
        <v>10</v>
      </c>
      <c r="P3" s="28" t="s">
        <v>12</v>
      </c>
      <c r="Q3" s="29" t="s">
        <v>13</v>
      </c>
      <c r="R3" s="27" t="s">
        <v>9</v>
      </c>
      <c r="S3" s="28" t="s">
        <v>11</v>
      </c>
      <c r="T3" s="28" t="s">
        <v>12</v>
      </c>
      <c r="U3" s="29" t="s">
        <v>13</v>
      </c>
      <c r="V3" s="27" t="s">
        <v>9</v>
      </c>
      <c r="W3" s="28" t="s">
        <v>11</v>
      </c>
      <c r="X3" s="28" t="s">
        <v>12</v>
      </c>
      <c r="Y3" s="29" t="s">
        <v>13</v>
      </c>
      <c r="Z3" s="27" t="s">
        <v>9</v>
      </c>
      <c r="AA3" s="28" t="s">
        <v>10</v>
      </c>
      <c r="AB3" s="28" t="s">
        <v>12</v>
      </c>
      <c r="AC3" s="29" t="s">
        <v>13</v>
      </c>
      <c r="AD3" s="30" t="s">
        <v>9</v>
      </c>
      <c r="AE3" s="23" t="s">
        <v>11</v>
      </c>
      <c r="AF3" s="23" t="s">
        <v>12</v>
      </c>
      <c r="AG3" s="31" t="s">
        <v>13</v>
      </c>
      <c r="AH3" s="177"/>
      <c r="AI3" s="113" t="s">
        <v>21</v>
      </c>
      <c r="AJ3" s="190"/>
      <c r="AK3" s="163" t="s">
        <v>21</v>
      </c>
      <c r="AL3" s="49"/>
      <c r="AM3" s="120"/>
      <c r="AN3" s="49"/>
      <c r="AO3" s="49"/>
      <c r="AP3" s="49"/>
      <c r="AQ3" s="65"/>
      <c r="AR3" s="122"/>
      <c r="AS3" s="49"/>
      <c r="AT3" s="49"/>
      <c r="AU3" s="49"/>
    </row>
    <row r="4" spans="1:47" s="21" customFormat="1" ht="15.75" customHeight="1">
      <c r="A4" s="175"/>
      <c r="B4" s="523" t="s">
        <v>75</v>
      </c>
      <c r="C4" s="524"/>
      <c r="D4" s="67" t="e">
        <f>SUM(D5:D8)</f>
        <v>#REF!</v>
      </c>
      <c r="E4" s="68">
        <f>SUM(E5:E8)</f>
        <v>30</v>
      </c>
      <c r="F4" s="69">
        <f>SUM(F5:F8)</f>
        <v>0</v>
      </c>
      <c r="G4" s="55">
        <f>SUM(G5:G8)</f>
        <v>0</v>
      </c>
      <c r="H4" s="55"/>
      <c r="I4" s="70">
        <f aca="true" t="shared" si="0" ref="I4:O4">SUM(I5:I8)</f>
        <v>0</v>
      </c>
      <c r="J4" s="53">
        <f t="shared" si="0"/>
        <v>0</v>
      </c>
      <c r="K4" s="55">
        <f t="shared" si="0"/>
        <v>0</v>
      </c>
      <c r="L4" s="55">
        <f t="shared" si="0"/>
        <v>0</v>
      </c>
      <c r="M4" s="54">
        <f t="shared" si="0"/>
        <v>0</v>
      </c>
      <c r="N4" s="53">
        <f t="shared" si="0"/>
        <v>0</v>
      </c>
      <c r="O4" s="55">
        <f t="shared" si="0"/>
        <v>0</v>
      </c>
      <c r="P4" s="55"/>
      <c r="Q4" s="70">
        <f>SUM(Q5:Q8)</f>
        <v>0</v>
      </c>
      <c r="R4" s="53">
        <f>SUM(R5:R8)</f>
        <v>8</v>
      </c>
      <c r="S4" s="71">
        <f>SUM(S5:S8)</f>
        <v>0</v>
      </c>
      <c r="T4" s="55"/>
      <c r="U4" s="70">
        <f>SUM(U5:U8)</f>
        <v>16</v>
      </c>
      <c r="V4" s="53">
        <f>SUM(V5:V8)</f>
        <v>6</v>
      </c>
      <c r="W4" s="71">
        <f>SUM(W5:W8)</f>
        <v>0</v>
      </c>
      <c r="X4" s="55"/>
      <c r="Y4" s="70">
        <f>SUM(Y5:Y8)</f>
        <v>14</v>
      </c>
      <c r="Z4" s="53">
        <f>SUM(Z5:Z8)</f>
        <v>0</v>
      </c>
      <c r="AA4" s="55">
        <f>SUM(AA5:AA8)</f>
        <v>0</v>
      </c>
      <c r="AB4" s="55"/>
      <c r="AC4" s="70">
        <f>SUM(AC5:AC8)</f>
        <v>0</v>
      </c>
      <c r="AD4" s="53">
        <f>SUM(AD5:AD8)</f>
        <v>0</v>
      </c>
      <c r="AE4" s="71">
        <f>SUM(AE5:AE8)</f>
        <v>0</v>
      </c>
      <c r="AF4" s="55"/>
      <c r="AG4" s="70">
        <f>SUM(AG5:AG8)</f>
        <v>0</v>
      </c>
      <c r="AH4" s="178" t="s">
        <v>4</v>
      </c>
      <c r="AI4" s="8" t="s">
        <v>123</v>
      </c>
      <c r="AJ4" s="193" t="s">
        <v>33</v>
      </c>
      <c r="AK4" s="164" t="s">
        <v>109</v>
      </c>
      <c r="AL4" s="24"/>
      <c r="AM4" s="120"/>
      <c r="AN4" s="65"/>
      <c r="AO4" s="123"/>
      <c r="AP4" s="49"/>
      <c r="AQ4" s="65"/>
      <c r="AR4" s="121"/>
      <c r="AS4" s="49"/>
      <c r="AT4" s="49"/>
      <c r="AU4" s="49"/>
    </row>
    <row r="5" spans="1:47" s="21" customFormat="1" ht="19.5" customHeight="1">
      <c r="A5" s="202" t="s">
        <v>56</v>
      </c>
      <c r="B5" s="13" t="s">
        <v>124</v>
      </c>
      <c r="C5" s="72" t="s">
        <v>77</v>
      </c>
      <c r="D5" s="32" t="e">
        <f>SUM(F5,G5,#REF!,J5,#REF!,K5,N5,#REF!,O5,R5,S5,#REF!,V5,W5,#REF!,Z5,#REF!,AA5,AD5,AE5,#REF!)</f>
        <v>#REF!</v>
      </c>
      <c r="E5" s="33">
        <f>SUM(I5,M5,Q5,U5,Y5,AC5,AG5)</f>
        <v>8</v>
      </c>
      <c r="F5" s="59"/>
      <c r="G5" s="73"/>
      <c r="H5" s="74"/>
      <c r="I5" s="75"/>
      <c r="J5" s="59"/>
      <c r="K5" s="51"/>
      <c r="L5" s="74"/>
      <c r="M5" s="75"/>
      <c r="N5" s="77"/>
      <c r="O5" s="77"/>
      <c r="P5" s="78"/>
      <c r="Q5" s="79"/>
      <c r="R5" s="77">
        <v>4</v>
      </c>
      <c r="S5" s="47">
        <v>0</v>
      </c>
      <c r="T5" s="78" t="s">
        <v>14</v>
      </c>
      <c r="U5" s="79">
        <v>8</v>
      </c>
      <c r="V5" s="77"/>
      <c r="W5" s="47"/>
      <c r="X5" s="78"/>
      <c r="Y5" s="79"/>
      <c r="Z5" s="50"/>
      <c r="AA5" s="51"/>
      <c r="AB5" s="74"/>
      <c r="AC5" s="75"/>
      <c r="AD5" s="50"/>
      <c r="AE5" s="45"/>
      <c r="AF5" s="74"/>
      <c r="AG5" s="75"/>
      <c r="AH5" s="179"/>
      <c r="AI5" s="19"/>
      <c r="AJ5" s="179"/>
      <c r="AK5" s="165"/>
      <c r="AL5" s="24"/>
      <c r="AM5" s="120"/>
      <c r="AN5" s="49"/>
      <c r="AO5" s="49"/>
      <c r="AP5" s="49"/>
      <c r="AQ5" s="65"/>
      <c r="AR5" s="121"/>
      <c r="AS5" s="49"/>
      <c r="AT5" s="49"/>
      <c r="AU5" s="49"/>
    </row>
    <row r="6" spans="1:47" s="21" customFormat="1" ht="19.5" customHeight="1">
      <c r="A6" s="203" t="s">
        <v>57</v>
      </c>
      <c r="B6" s="13" t="s">
        <v>125</v>
      </c>
      <c r="C6" s="72" t="s">
        <v>89</v>
      </c>
      <c r="D6" s="32" t="e">
        <f>SUM(F6,G6,#REF!,J6,#REF!,K6,N6,#REF!,O6,R6,S6,#REF!,V6,W6,#REF!,Z6,#REF!,AA6,AD6,AE6,#REF!)</f>
        <v>#REF!</v>
      </c>
      <c r="E6" s="33">
        <f>SUM(I6,M6,Q6,U6,Y6,AC6,AG6)</f>
        <v>8</v>
      </c>
      <c r="F6" s="38"/>
      <c r="G6" s="45"/>
      <c r="H6" s="36"/>
      <c r="I6" s="37"/>
      <c r="J6" s="38"/>
      <c r="K6" s="35"/>
      <c r="L6" s="36"/>
      <c r="M6" s="37"/>
      <c r="N6" s="40"/>
      <c r="O6" s="40"/>
      <c r="P6" s="41"/>
      <c r="Q6" s="42"/>
      <c r="R6" s="40">
        <v>4</v>
      </c>
      <c r="S6" s="47">
        <v>0</v>
      </c>
      <c r="T6" s="41" t="s">
        <v>14</v>
      </c>
      <c r="U6" s="42">
        <v>8</v>
      </c>
      <c r="V6" s="39"/>
      <c r="W6" s="47"/>
      <c r="X6" s="41"/>
      <c r="Y6" s="42"/>
      <c r="Z6" s="34"/>
      <c r="AA6" s="35"/>
      <c r="AB6" s="36"/>
      <c r="AC6" s="37"/>
      <c r="AD6" s="34"/>
      <c r="AE6" s="45"/>
      <c r="AF6" s="36"/>
      <c r="AG6" s="37"/>
      <c r="AH6" s="180"/>
      <c r="AI6" s="20"/>
      <c r="AJ6" s="180"/>
      <c r="AK6" s="166"/>
      <c r="AL6" s="24"/>
      <c r="AM6" s="120"/>
      <c r="AN6" s="49"/>
      <c r="AO6" s="49"/>
      <c r="AP6" s="49"/>
      <c r="AQ6" s="65"/>
      <c r="AR6" s="121"/>
      <c r="AS6" s="49"/>
      <c r="AT6" s="49"/>
      <c r="AU6" s="49"/>
    </row>
    <row r="7" spans="1:47" s="21" customFormat="1" ht="19.5" customHeight="1">
      <c r="A7" s="203" t="s">
        <v>58</v>
      </c>
      <c r="B7" s="153" t="s">
        <v>112</v>
      </c>
      <c r="C7" s="72" t="s">
        <v>90</v>
      </c>
      <c r="D7" s="32" t="e">
        <f>SUM(F7,G7,#REF!,J7,#REF!,K7,N7,#REF!,O7,R7,S7,#REF!,V7,W7,#REF!,Z7,#REF!,AA7,AD7,AE7,#REF!)</f>
        <v>#REF!</v>
      </c>
      <c r="E7" s="33">
        <f>SUM(I7,M7,Q7,U7,Y7,AC7,AG7)</f>
        <v>7</v>
      </c>
      <c r="F7" s="38"/>
      <c r="G7" s="45"/>
      <c r="H7" s="36"/>
      <c r="I7" s="37"/>
      <c r="J7" s="38"/>
      <c r="K7" s="35"/>
      <c r="L7" s="36"/>
      <c r="M7" s="82"/>
      <c r="N7" s="40"/>
      <c r="O7" s="40"/>
      <c r="P7" s="41"/>
      <c r="Q7" s="48"/>
      <c r="R7" s="40"/>
      <c r="S7" s="47"/>
      <c r="T7" s="41"/>
      <c r="U7" s="42"/>
      <c r="V7" s="39">
        <v>3</v>
      </c>
      <c r="W7" s="47">
        <v>0</v>
      </c>
      <c r="X7" s="41" t="s">
        <v>14</v>
      </c>
      <c r="Y7" s="42">
        <v>7</v>
      </c>
      <c r="Z7" s="34"/>
      <c r="AA7" s="35"/>
      <c r="AB7" s="36"/>
      <c r="AC7" s="37"/>
      <c r="AD7" s="34"/>
      <c r="AE7" s="45"/>
      <c r="AF7" s="36"/>
      <c r="AG7" s="37"/>
      <c r="AH7" s="180"/>
      <c r="AI7" s="20"/>
      <c r="AJ7" s="180"/>
      <c r="AK7" s="166"/>
      <c r="AL7" s="24"/>
      <c r="AM7" s="120"/>
      <c r="AN7" s="49"/>
      <c r="AO7" s="49"/>
      <c r="AP7" s="49"/>
      <c r="AQ7" s="65"/>
      <c r="AR7" s="121"/>
      <c r="AS7" s="49"/>
      <c r="AT7" s="49"/>
      <c r="AU7" s="49"/>
    </row>
    <row r="8" spans="1:47" s="21" customFormat="1" ht="35.25" customHeight="1">
      <c r="A8" s="203" t="s">
        <v>59</v>
      </c>
      <c r="B8" s="13" t="s">
        <v>110</v>
      </c>
      <c r="C8" s="119" t="s">
        <v>86</v>
      </c>
      <c r="D8" s="32" t="e">
        <f>SUM(F8,G8,#REF!,J8,#REF!,K8,N8,#REF!,O8,R8,S8,#REF!,V8,W8,#REF!,Z8,#REF!,AA8,AD8,AE8,#REF!)</f>
        <v>#REF!</v>
      </c>
      <c r="E8" s="33">
        <f>SUM(I8,M8,Q8,U8,Y8,AC8,AG8)</f>
        <v>7</v>
      </c>
      <c r="F8" s="38"/>
      <c r="G8" s="45"/>
      <c r="H8" s="36"/>
      <c r="I8" s="37"/>
      <c r="J8" s="80"/>
      <c r="K8" s="81"/>
      <c r="L8" s="36"/>
      <c r="M8" s="82"/>
      <c r="N8" s="81"/>
      <c r="O8" s="81"/>
      <c r="P8" s="83"/>
      <c r="Q8" s="82"/>
      <c r="R8" s="40"/>
      <c r="S8" s="47"/>
      <c r="T8" s="41"/>
      <c r="U8" s="42"/>
      <c r="V8" s="39">
        <v>3</v>
      </c>
      <c r="W8" s="47">
        <v>0</v>
      </c>
      <c r="X8" s="41" t="s">
        <v>14</v>
      </c>
      <c r="Y8" s="42">
        <v>7</v>
      </c>
      <c r="Z8" s="34"/>
      <c r="AA8" s="35"/>
      <c r="AB8" s="36"/>
      <c r="AC8" s="37"/>
      <c r="AD8" s="34"/>
      <c r="AE8" s="45"/>
      <c r="AF8" s="36"/>
      <c r="AG8" s="37"/>
      <c r="AH8" s="180"/>
      <c r="AI8" s="20"/>
      <c r="AJ8" s="180"/>
      <c r="AK8" s="166"/>
      <c r="AL8" s="24"/>
      <c r="AM8" s="120"/>
      <c r="AN8" s="49"/>
      <c r="AO8" s="49"/>
      <c r="AP8" s="49"/>
      <c r="AQ8" s="65"/>
      <c r="AR8" s="121"/>
      <c r="AS8" s="49"/>
      <c r="AT8" s="49"/>
      <c r="AU8" s="49"/>
    </row>
    <row r="9" spans="1:47" s="21" customFormat="1" ht="27.75" customHeight="1">
      <c r="A9" s="175"/>
      <c r="B9" s="525" t="s">
        <v>94</v>
      </c>
      <c r="C9" s="526"/>
      <c r="D9" s="142" t="e">
        <f>SUM(D10:D14)</f>
        <v>#REF!</v>
      </c>
      <c r="E9" s="143">
        <f>SUM(E10:E14)</f>
        <v>29</v>
      </c>
      <c r="F9" s="144"/>
      <c r="G9" s="145"/>
      <c r="H9" s="145"/>
      <c r="I9" s="146"/>
      <c r="J9" s="147"/>
      <c r="K9" s="147"/>
      <c r="L9" s="145"/>
      <c r="M9" s="146"/>
      <c r="N9" s="148"/>
      <c r="O9" s="147"/>
      <c r="P9" s="145"/>
      <c r="Q9" s="146"/>
      <c r="R9" s="148"/>
      <c r="S9" s="147"/>
      <c r="T9" s="145"/>
      <c r="U9" s="146"/>
      <c r="V9" s="69">
        <f>SUM(V10:V14)</f>
        <v>4</v>
      </c>
      <c r="W9" s="71">
        <f>SUM(W10:W14)</f>
        <v>0</v>
      </c>
      <c r="X9" s="71"/>
      <c r="Y9" s="149">
        <f>SUM(Y10:Y14)</f>
        <v>8</v>
      </c>
      <c r="Z9" s="69">
        <f>SUM(Z10:Z14)</f>
        <v>4</v>
      </c>
      <c r="AA9" s="71">
        <f>SUM(AA10:AA14)</f>
        <v>5</v>
      </c>
      <c r="AB9" s="71"/>
      <c r="AC9" s="149">
        <f>SUM(AC10:AC14)</f>
        <v>12</v>
      </c>
      <c r="AD9" s="69">
        <f>SUM(AD10:AD14)</f>
        <v>4</v>
      </c>
      <c r="AE9" s="71">
        <f>SUM(AE10:AE14)</f>
        <v>0</v>
      </c>
      <c r="AF9" s="71"/>
      <c r="AG9" s="149">
        <f>SUM(AG10:AG14)</f>
        <v>9</v>
      </c>
      <c r="AH9" s="527"/>
      <c r="AI9" s="528"/>
      <c r="AJ9" s="528"/>
      <c r="AK9" s="529"/>
      <c r="AL9" s="24"/>
      <c r="AM9" s="120"/>
      <c r="AN9" s="65"/>
      <c r="AO9" s="123"/>
      <c r="AP9" s="49"/>
      <c r="AQ9" s="65"/>
      <c r="AR9" s="121"/>
      <c r="AS9" s="49"/>
      <c r="AT9" s="49"/>
      <c r="AU9" s="49"/>
    </row>
    <row r="10" spans="1:47" s="21" customFormat="1" ht="19.5" customHeight="1">
      <c r="A10" s="206" t="s">
        <v>60</v>
      </c>
      <c r="B10" s="153" t="s">
        <v>113</v>
      </c>
      <c r="C10" s="138" t="s">
        <v>78</v>
      </c>
      <c r="D10" s="139" t="e">
        <f>SUM(F10,G10,#REF!,J10,#REF!,K10,N10,#REF!,O10,R10,S10,#REF!,V10,W10,#REF!,Z10,#REF!,AA10,AD10,AE10,#REF!)</f>
        <v>#REF!</v>
      </c>
      <c r="E10" s="140">
        <f aca="true" t="shared" si="1" ref="E10:E19">SUM(I10,M10,Q10,U10,Y10,AC10,AG10)</f>
        <v>8</v>
      </c>
      <c r="F10" s="59"/>
      <c r="G10" s="73"/>
      <c r="H10" s="73"/>
      <c r="I10" s="141"/>
      <c r="J10" s="59"/>
      <c r="K10" s="76"/>
      <c r="L10" s="73"/>
      <c r="M10" s="141"/>
      <c r="N10" s="59"/>
      <c r="O10" s="76"/>
      <c r="P10" s="73"/>
      <c r="Q10" s="141"/>
      <c r="R10" s="59"/>
      <c r="S10" s="76"/>
      <c r="T10" s="73"/>
      <c r="U10" s="141"/>
      <c r="V10" s="59">
        <v>4</v>
      </c>
      <c r="W10" s="76">
        <v>0</v>
      </c>
      <c r="X10" s="73" t="s">
        <v>14</v>
      </c>
      <c r="Y10" s="141">
        <v>8</v>
      </c>
      <c r="Z10" s="59"/>
      <c r="AA10" s="76"/>
      <c r="AB10" s="73"/>
      <c r="AC10" s="141"/>
      <c r="AD10" s="59"/>
      <c r="AE10" s="73"/>
      <c r="AF10" s="73"/>
      <c r="AG10" s="156"/>
      <c r="AH10" s="181"/>
      <c r="AI10" s="159"/>
      <c r="AJ10" s="194"/>
      <c r="AK10" s="167"/>
      <c r="AL10" s="49"/>
      <c r="AM10" s="120"/>
      <c r="AN10" s="65"/>
      <c r="AO10" s="123"/>
      <c r="AP10" s="49"/>
      <c r="AQ10" s="65"/>
      <c r="AR10" s="121"/>
      <c r="AS10" s="49"/>
      <c r="AT10" s="49"/>
      <c r="AU10" s="49"/>
    </row>
    <row r="11" spans="1:47" s="21" customFormat="1" ht="19.5" customHeight="1">
      <c r="A11" s="207" t="s">
        <v>61</v>
      </c>
      <c r="B11" s="153" t="s">
        <v>114</v>
      </c>
      <c r="C11" s="112" t="s">
        <v>80</v>
      </c>
      <c r="D11" s="32" t="e">
        <f>SUM(F11,G11,#REF!,J11,#REF!,K11,N11,#REF!,O11,R11,S11,#REF!,V11,W11,X11,Z11,#REF!,AA11,AD11,AE11,#REF!)</f>
        <v>#REF!</v>
      </c>
      <c r="E11" s="33">
        <f t="shared" si="1"/>
        <v>8</v>
      </c>
      <c r="F11" s="38"/>
      <c r="G11" s="45"/>
      <c r="H11" s="45"/>
      <c r="I11" s="37"/>
      <c r="J11" s="38"/>
      <c r="K11" s="44"/>
      <c r="L11" s="45"/>
      <c r="M11" s="37"/>
      <c r="N11" s="38"/>
      <c r="O11" s="44"/>
      <c r="P11" s="45"/>
      <c r="Q11" s="37"/>
      <c r="R11" s="38"/>
      <c r="S11" s="44"/>
      <c r="T11" s="45"/>
      <c r="U11" s="37"/>
      <c r="V11" s="38"/>
      <c r="W11" s="44"/>
      <c r="X11" s="45"/>
      <c r="Y11" s="37"/>
      <c r="Z11" s="38">
        <v>4</v>
      </c>
      <c r="AA11" s="44">
        <v>3</v>
      </c>
      <c r="AB11" s="45" t="s">
        <v>14</v>
      </c>
      <c r="AC11" s="37">
        <v>8</v>
      </c>
      <c r="AD11" s="38"/>
      <c r="AE11" s="45"/>
      <c r="AF11" s="45"/>
      <c r="AG11" s="157"/>
      <c r="AH11" s="182"/>
      <c r="AI11" s="160"/>
      <c r="AJ11" s="195"/>
      <c r="AK11" s="168"/>
      <c r="AL11" s="49"/>
      <c r="AM11" s="120"/>
      <c r="AN11" s="65"/>
      <c r="AO11" s="123"/>
      <c r="AP11" s="49"/>
      <c r="AQ11" s="65"/>
      <c r="AR11" s="121"/>
      <c r="AS11" s="49"/>
      <c r="AT11" s="49"/>
      <c r="AU11" s="49"/>
    </row>
    <row r="12" spans="1:47" s="21" customFormat="1" ht="19.5" customHeight="1">
      <c r="A12" s="207" t="s">
        <v>95</v>
      </c>
      <c r="B12" s="153" t="s">
        <v>126</v>
      </c>
      <c r="C12" s="110" t="s">
        <v>81</v>
      </c>
      <c r="D12" s="32" t="e">
        <f>SUM(F12,G12,#REF!,J12,#REF!,K12,N12,#REF!,O12,R12,S12,#REF!,V12,W12,X12,Z12,#REF!,AA12,AD12,AE12,#REF!)</f>
        <v>#REF!</v>
      </c>
      <c r="E12" s="33">
        <f t="shared" si="1"/>
        <v>4</v>
      </c>
      <c r="F12" s="38"/>
      <c r="G12" s="45"/>
      <c r="H12" s="45"/>
      <c r="I12" s="37"/>
      <c r="J12" s="38"/>
      <c r="K12" s="44"/>
      <c r="L12" s="45"/>
      <c r="M12" s="37"/>
      <c r="N12" s="38"/>
      <c r="O12" s="44"/>
      <c r="P12" s="45"/>
      <c r="Q12" s="37"/>
      <c r="R12" s="38"/>
      <c r="S12" s="44"/>
      <c r="T12" s="45"/>
      <c r="U12" s="37"/>
      <c r="V12" s="38"/>
      <c r="W12" s="44"/>
      <c r="X12" s="45"/>
      <c r="Y12" s="37"/>
      <c r="Z12" s="38">
        <v>0</v>
      </c>
      <c r="AA12" s="44">
        <v>2</v>
      </c>
      <c r="AB12" s="45" t="s">
        <v>14</v>
      </c>
      <c r="AC12" s="37">
        <v>4</v>
      </c>
      <c r="AD12" s="38"/>
      <c r="AE12" s="45"/>
      <c r="AF12" s="45"/>
      <c r="AG12" s="157"/>
      <c r="AH12" s="182"/>
      <c r="AI12" s="160"/>
      <c r="AJ12" s="195"/>
      <c r="AK12" s="168"/>
      <c r="AL12" s="49"/>
      <c r="AM12" s="120"/>
      <c r="AN12" s="65"/>
      <c r="AO12" s="123"/>
      <c r="AP12" s="49"/>
      <c r="AQ12" s="65"/>
      <c r="AR12" s="121"/>
      <c r="AS12" s="49"/>
      <c r="AT12" s="49"/>
      <c r="AU12" s="49"/>
    </row>
    <row r="13" spans="1:47" s="21" customFormat="1" ht="19.5" customHeight="1">
      <c r="A13" s="207" t="s">
        <v>96</v>
      </c>
      <c r="B13" s="5" t="s">
        <v>116</v>
      </c>
      <c r="C13" s="110" t="s">
        <v>82</v>
      </c>
      <c r="D13" s="32" t="e">
        <f>SUM(F13,G13,#REF!,J13,#REF!,K13,N13,#REF!,O13,R13,S13,#REF!,V13,W13,X13,Z13,#REF!,AA13,AD13,AE13,#REF!)</f>
        <v>#REF!</v>
      </c>
      <c r="E13" s="33">
        <f t="shared" si="1"/>
        <v>6</v>
      </c>
      <c r="F13" s="38"/>
      <c r="G13" s="45"/>
      <c r="H13" s="45"/>
      <c r="I13" s="37"/>
      <c r="J13" s="38"/>
      <c r="K13" s="44"/>
      <c r="L13" s="45"/>
      <c r="M13" s="37"/>
      <c r="N13" s="38"/>
      <c r="O13" s="44"/>
      <c r="P13" s="45"/>
      <c r="Q13" s="37"/>
      <c r="R13" s="38"/>
      <c r="S13" s="44"/>
      <c r="T13" s="45"/>
      <c r="U13" s="37"/>
      <c r="V13" s="38"/>
      <c r="W13" s="44"/>
      <c r="X13" s="45"/>
      <c r="Y13" s="37"/>
      <c r="Z13" s="38"/>
      <c r="AA13" s="44"/>
      <c r="AB13" s="45"/>
      <c r="AC13" s="37"/>
      <c r="AD13" s="38">
        <v>4</v>
      </c>
      <c r="AE13" s="45">
        <v>0</v>
      </c>
      <c r="AF13" s="45" t="s">
        <v>14</v>
      </c>
      <c r="AG13" s="157">
        <v>6</v>
      </c>
      <c r="AH13" s="182"/>
      <c r="AI13" s="160"/>
      <c r="AJ13" s="195"/>
      <c r="AK13" s="168"/>
      <c r="AL13" s="49"/>
      <c r="AM13" s="120"/>
      <c r="AN13" s="65"/>
      <c r="AO13" s="123"/>
      <c r="AP13" s="49"/>
      <c r="AQ13" s="65"/>
      <c r="AR13" s="121"/>
      <c r="AS13" s="49"/>
      <c r="AT13" s="49"/>
      <c r="AU13" s="49"/>
    </row>
    <row r="14" spans="1:47" s="21" customFormat="1" ht="19.5" customHeight="1">
      <c r="A14" s="208" t="s">
        <v>98</v>
      </c>
      <c r="B14" s="153" t="s">
        <v>115</v>
      </c>
      <c r="C14" s="130" t="s">
        <v>79</v>
      </c>
      <c r="D14" s="131" t="e">
        <f>SUM(F14,G14,#REF!,J14,#REF!,K14,N14,#REF!,O14,R14,S14,#REF!,V14,W14,X14,Z14,#REF!,AA14,AD14,AE14,#REF!)</f>
        <v>#REF!</v>
      </c>
      <c r="E14" s="84">
        <f t="shared" si="1"/>
        <v>3</v>
      </c>
      <c r="F14" s="131"/>
      <c r="G14" s="132"/>
      <c r="H14" s="132"/>
      <c r="I14" s="134"/>
      <c r="J14" s="131"/>
      <c r="K14" s="133"/>
      <c r="L14" s="132"/>
      <c r="M14" s="134"/>
      <c r="N14" s="131"/>
      <c r="O14" s="133"/>
      <c r="P14" s="132"/>
      <c r="Q14" s="134"/>
      <c r="R14" s="131"/>
      <c r="S14" s="133"/>
      <c r="T14" s="132"/>
      <c r="U14" s="134"/>
      <c r="V14" s="131"/>
      <c r="W14" s="133"/>
      <c r="X14" s="132"/>
      <c r="Y14" s="134"/>
      <c r="Z14" s="131"/>
      <c r="AA14" s="133"/>
      <c r="AB14" s="132"/>
      <c r="AC14" s="135"/>
      <c r="AD14" s="136">
        <v>0</v>
      </c>
      <c r="AE14" s="132">
        <v>0</v>
      </c>
      <c r="AF14" s="137" t="s">
        <v>14</v>
      </c>
      <c r="AG14" s="158">
        <v>3</v>
      </c>
      <c r="AH14" s="182"/>
      <c r="AI14" s="160"/>
      <c r="AJ14" s="195"/>
      <c r="AK14" s="168"/>
      <c r="AL14" s="49"/>
      <c r="AM14" s="120"/>
      <c r="AN14" s="65"/>
      <c r="AO14" s="123"/>
      <c r="AP14" s="49"/>
      <c r="AQ14" s="65"/>
      <c r="AR14" s="121"/>
      <c r="AS14" s="49"/>
      <c r="AT14" s="49"/>
      <c r="AU14" s="49"/>
    </row>
    <row r="15" spans="1:47" s="21" customFormat="1" ht="19.5" customHeight="1">
      <c r="A15" s="209" t="s">
        <v>99</v>
      </c>
      <c r="B15" s="155" t="s">
        <v>117</v>
      </c>
      <c r="C15" s="150" t="s">
        <v>83</v>
      </c>
      <c r="D15" s="139" t="e">
        <f>SUM(F15,G15,#REF!,J15,#REF!,K15,N15,#REF!,O15,R15,S15,#REF!,V15,W15,X15,Z15,#REF!,AA15,AD15,AE15,#REF!)</f>
        <v>#REF!</v>
      </c>
      <c r="E15" s="140">
        <f t="shared" si="1"/>
        <v>9</v>
      </c>
      <c r="F15" s="59"/>
      <c r="G15" s="73"/>
      <c r="H15" s="73"/>
      <c r="I15" s="141"/>
      <c r="J15" s="59"/>
      <c r="K15" s="76"/>
      <c r="L15" s="73"/>
      <c r="M15" s="141"/>
      <c r="N15" s="59"/>
      <c r="O15" s="76"/>
      <c r="P15" s="73"/>
      <c r="Q15" s="141"/>
      <c r="R15" s="59"/>
      <c r="S15" s="76"/>
      <c r="T15" s="73"/>
      <c r="U15" s="141"/>
      <c r="V15" s="59">
        <v>4</v>
      </c>
      <c r="W15" s="76">
        <v>0</v>
      </c>
      <c r="X15" s="73" t="s">
        <v>14</v>
      </c>
      <c r="Y15" s="141">
        <v>9</v>
      </c>
      <c r="Z15" s="59"/>
      <c r="AA15" s="76"/>
      <c r="AB15" s="73"/>
      <c r="AC15" s="141"/>
      <c r="AD15" s="59"/>
      <c r="AE15" s="73"/>
      <c r="AF15" s="73"/>
      <c r="AG15" s="156"/>
      <c r="AH15" s="182"/>
      <c r="AI15" s="160"/>
      <c r="AJ15" s="195"/>
      <c r="AK15" s="168"/>
      <c r="AL15" s="49"/>
      <c r="AM15" s="120"/>
      <c r="AN15" s="65"/>
      <c r="AO15" s="123"/>
      <c r="AP15" s="49"/>
      <c r="AQ15" s="65"/>
      <c r="AR15" s="121"/>
      <c r="AS15" s="49"/>
      <c r="AT15" s="49"/>
      <c r="AU15" s="49"/>
    </row>
    <row r="16" spans="1:47" s="21" customFormat="1" ht="19.5" customHeight="1">
      <c r="A16" s="210" t="s">
        <v>100</v>
      </c>
      <c r="B16" s="154" t="s">
        <v>118</v>
      </c>
      <c r="C16" s="110" t="s">
        <v>84</v>
      </c>
      <c r="D16" s="32" t="e">
        <f>SUM(F16,G16,#REF!,J16,#REF!,K16,N16,#REF!,O16,R16,S16,#REF!,V16,W16,X16,Z16,#REF!,AA16,AD16,AE16,#REF!)</f>
        <v>#REF!</v>
      </c>
      <c r="E16" s="33">
        <f t="shared" si="1"/>
        <v>9</v>
      </c>
      <c r="F16" s="38"/>
      <c r="G16" s="45"/>
      <c r="H16" s="45"/>
      <c r="I16" s="37"/>
      <c r="J16" s="38"/>
      <c r="K16" s="44"/>
      <c r="L16" s="45"/>
      <c r="M16" s="37"/>
      <c r="N16" s="38"/>
      <c r="O16" s="44"/>
      <c r="P16" s="45"/>
      <c r="Q16" s="37"/>
      <c r="R16" s="38"/>
      <c r="S16" s="44"/>
      <c r="T16" s="45"/>
      <c r="U16" s="37"/>
      <c r="V16" s="38"/>
      <c r="W16" s="44"/>
      <c r="X16" s="45"/>
      <c r="Y16" s="37"/>
      <c r="Z16" s="38">
        <v>4</v>
      </c>
      <c r="AA16" s="44">
        <v>3</v>
      </c>
      <c r="AB16" s="45" t="s">
        <v>14</v>
      </c>
      <c r="AC16" s="37">
        <v>9</v>
      </c>
      <c r="AD16" s="38"/>
      <c r="AE16" s="45"/>
      <c r="AF16" s="45"/>
      <c r="AG16" s="157"/>
      <c r="AH16" s="182"/>
      <c r="AI16" s="160"/>
      <c r="AJ16" s="195"/>
      <c r="AK16" s="168"/>
      <c r="AL16" s="49"/>
      <c r="AM16" s="120"/>
      <c r="AN16" s="65"/>
      <c r="AO16" s="123"/>
      <c r="AP16" s="49"/>
      <c r="AQ16" s="65"/>
      <c r="AR16" s="121"/>
      <c r="AS16" s="49"/>
      <c r="AT16" s="49"/>
      <c r="AU16" s="49"/>
    </row>
    <row r="17" spans="1:47" s="21" customFormat="1" ht="19.5" customHeight="1">
      <c r="A17" s="210" t="s">
        <v>101</v>
      </c>
      <c r="B17" s="153" t="s">
        <v>119</v>
      </c>
      <c r="C17" s="110" t="s">
        <v>85</v>
      </c>
      <c r="D17" s="32" t="e">
        <f>SUM(F17,G17,#REF!,J17,#REF!,K17,N17,#REF!,O17,R17,S17,#REF!,V17,W17,X17,Z17,#REF!,AA17,AD17,AE17,#REF!)</f>
        <v>#REF!</v>
      </c>
      <c r="E17" s="33">
        <f t="shared" si="1"/>
        <v>4</v>
      </c>
      <c r="F17" s="38"/>
      <c r="G17" s="45"/>
      <c r="H17" s="45"/>
      <c r="I17" s="37"/>
      <c r="J17" s="38"/>
      <c r="K17" s="44"/>
      <c r="L17" s="45"/>
      <c r="M17" s="37"/>
      <c r="N17" s="38"/>
      <c r="O17" s="44"/>
      <c r="P17" s="45"/>
      <c r="Q17" s="37"/>
      <c r="R17" s="38"/>
      <c r="S17" s="44"/>
      <c r="T17" s="45"/>
      <c r="U17" s="37"/>
      <c r="V17" s="38"/>
      <c r="W17" s="44"/>
      <c r="X17" s="45"/>
      <c r="Y17" s="37"/>
      <c r="Z17" s="38">
        <v>0</v>
      </c>
      <c r="AA17" s="44">
        <v>2</v>
      </c>
      <c r="AB17" s="45" t="s">
        <v>14</v>
      </c>
      <c r="AC17" s="37">
        <v>4</v>
      </c>
      <c r="AD17" s="38"/>
      <c r="AE17" s="45"/>
      <c r="AF17" s="45"/>
      <c r="AG17" s="157"/>
      <c r="AH17" s="182"/>
      <c r="AI17" s="160"/>
      <c r="AJ17" s="195"/>
      <c r="AK17" s="168"/>
      <c r="AL17" s="49"/>
      <c r="AM17" s="120"/>
      <c r="AN17" s="65"/>
      <c r="AO17" s="123"/>
      <c r="AP17" s="49"/>
      <c r="AQ17" s="65"/>
      <c r="AR17" s="121"/>
      <c r="AS17" s="49"/>
      <c r="AT17" s="49"/>
      <c r="AU17" s="49"/>
    </row>
    <row r="18" spans="1:47" s="21" customFormat="1" ht="19.5" customHeight="1">
      <c r="A18" s="210" t="s">
        <v>102</v>
      </c>
      <c r="B18" s="155" t="s">
        <v>120</v>
      </c>
      <c r="C18" s="110" t="s">
        <v>87</v>
      </c>
      <c r="D18" s="32" t="e">
        <f>SUM(F18,G18,#REF!,J18,#REF!,K18,N18,#REF!,O18,R18,S18,#REF!,V18,W18,X18,Z18,#REF!,AA18,AD18,AE18,#REF!)</f>
        <v>#REF!</v>
      </c>
      <c r="E18" s="33">
        <f t="shared" si="1"/>
        <v>6</v>
      </c>
      <c r="F18" s="38"/>
      <c r="G18" s="45"/>
      <c r="H18" s="45"/>
      <c r="I18" s="37"/>
      <c r="J18" s="38"/>
      <c r="K18" s="44"/>
      <c r="L18" s="45"/>
      <c r="M18" s="37"/>
      <c r="N18" s="38"/>
      <c r="O18" s="44"/>
      <c r="P18" s="45"/>
      <c r="Q18" s="37"/>
      <c r="R18" s="38"/>
      <c r="S18" s="44"/>
      <c r="T18" s="45"/>
      <c r="U18" s="37"/>
      <c r="V18" s="38"/>
      <c r="W18" s="44"/>
      <c r="X18" s="45"/>
      <c r="Y18" s="37"/>
      <c r="Z18" s="38"/>
      <c r="AA18" s="44"/>
      <c r="AB18" s="45"/>
      <c r="AC18" s="37"/>
      <c r="AD18" s="38">
        <v>4</v>
      </c>
      <c r="AE18" s="45">
        <v>0</v>
      </c>
      <c r="AF18" s="45" t="s">
        <v>14</v>
      </c>
      <c r="AG18" s="157">
        <v>6</v>
      </c>
      <c r="AH18" s="182"/>
      <c r="AI18" s="160"/>
      <c r="AJ18" s="195"/>
      <c r="AK18" s="168"/>
      <c r="AL18" s="49"/>
      <c r="AM18" s="120"/>
      <c r="AN18" s="65"/>
      <c r="AO18" s="123"/>
      <c r="AP18" s="49"/>
      <c r="AQ18" s="65"/>
      <c r="AR18" s="121"/>
      <c r="AS18" s="49"/>
      <c r="AT18" s="49"/>
      <c r="AU18" s="49"/>
    </row>
    <row r="19" spans="1:47" s="21" customFormat="1" ht="19.5" customHeight="1">
      <c r="A19" s="211" t="s">
        <v>103</v>
      </c>
      <c r="B19" s="153" t="s">
        <v>121</v>
      </c>
      <c r="C19" s="130" t="s">
        <v>88</v>
      </c>
      <c r="D19" s="131" t="e">
        <f>SUM(F19,G19,#REF!,J19,#REF!,K19,N19,#REF!,O19,R19,S19,#REF!,V19,W19,X19,Z19,#REF!,AA19,AD19,AE19,#REF!)</f>
        <v>#REF!</v>
      </c>
      <c r="E19" s="84">
        <f t="shared" si="1"/>
        <v>3</v>
      </c>
      <c r="F19" s="131"/>
      <c r="G19" s="132"/>
      <c r="H19" s="132"/>
      <c r="I19" s="134"/>
      <c r="J19" s="131"/>
      <c r="K19" s="133"/>
      <c r="L19" s="132"/>
      <c r="M19" s="134"/>
      <c r="N19" s="131"/>
      <c r="O19" s="133"/>
      <c r="P19" s="132"/>
      <c r="Q19" s="134"/>
      <c r="R19" s="131"/>
      <c r="S19" s="133"/>
      <c r="T19" s="132"/>
      <c r="U19" s="134"/>
      <c r="V19" s="131"/>
      <c r="W19" s="133"/>
      <c r="X19" s="132"/>
      <c r="Y19" s="134"/>
      <c r="Z19" s="131"/>
      <c r="AA19" s="133"/>
      <c r="AB19" s="132"/>
      <c r="AC19" s="135"/>
      <c r="AD19" s="136">
        <v>0</v>
      </c>
      <c r="AE19" s="132">
        <v>0</v>
      </c>
      <c r="AF19" s="137" t="s">
        <v>14</v>
      </c>
      <c r="AG19" s="158">
        <v>3</v>
      </c>
      <c r="AH19" s="183"/>
      <c r="AI19" s="161"/>
      <c r="AJ19" s="196"/>
      <c r="AK19" s="169"/>
      <c r="AL19" s="49"/>
      <c r="AM19" s="120"/>
      <c r="AN19" s="65"/>
      <c r="AO19" s="123"/>
      <c r="AP19" s="49"/>
      <c r="AQ19" s="65"/>
      <c r="AR19" s="121"/>
      <c r="AS19" s="49"/>
      <c r="AT19" s="49"/>
      <c r="AU19" s="49"/>
    </row>
    <row r="20" spans="1:47" s="21" customFormat="1" ht="12.75" customHeight="1">
      <c r="A20" s="175"/>
      <c r="B20" s="530" t="s">
        <v>74</v>
      </c>
      <c r="C20" s="531"/>
      <c r="D20" s="55" t="e">
        <f>SUM(D21:D23)</f>
        <v>#REF!</v>
      </c>
      <c r="E20" s="55">
        <f>SUM(E21:E23)</f>
        <v>10</v>
      </c>
      <c r="F20" s="53">
        <f>SUM(F21:F23)</f>
        <v>2</v>
      </c>
      <c r="G20" s="55">
        <f>SUM(G21:G23)</f>
        <v>0</v>
      </c>
      <c r="H20" s="55"/>
      <c r="I20" s="54">
        <f>SUM(I21:I23)</f>
        <v>3</v>
      </c>
      <c r="J20" s="53">
        <f>SUM(J21:J23)</f>
        <v>0</v>
      </c>
      <c r="K20" s="55">
        <f>SUM(K21:K23)</f>
        <v>0</v>
      </c>
      <c r="L20" s="55"/>
      <c r="M20" s="54">
        <f>SUM(M21:M23)</f>
        <v>0</v>
      </c>
      <c r="N20" s="53">
        <f>SUM(N21:N23)</f>
        <v>0</v>
      </c>
      <c r="O20" s="55">
        <f>SUM(O21:O23)</f>
        <v>0</v>
      </c>
      <c r="P20" s="55"/>
      <c r="Q20" s="54">
        <f>SUM(Q21:Q23)</f>
        <v>0</v>
      </c>
      <c r="R20" s="53">
        <f>SUM(R21:R23)</f>
        <v>0</v>
      </c>
      <c r="S20" s="55">
        <f>SUM(S21:S23)</f>
        <v>0</v>
      </c>
      <c r="T20" s="55"/>
      <c r="U20" s="54">
        <f>SUM(U21:U23)</f>
        <v>0</v>
      </c>
      <c r="V20" s="53">
        <f>SUM(V21:V23)</f>
        <v>2</v>
      </c>
      <c r="W20" s="55">
        <f>SUM(W21:W23)</f>
        <v>0</v>
      </c>
      <c r="X20" s="55"/>
      <c r="Y20" s="54">
        <f>SUM(Y21:Y23)</f>
        <v>4</v>
      </c>
      <c r="Z20" s="53">
        <f>SUM(Z21:Z23)</f>
        <v>0</v>
      </c>
      <c r="AA20" s="55">
        <f>SUM(AA21:AA23)</f>
        <v>0</v>
      </c>
      <c r="AB20" s="55"/>
      <c r="AC20" s="54">
        <f>SUM(AC21:AC23)</f>
        <v>0</v>
      </c>
      <c r="AD20" s="53">
        <f>SUM(AD21:AD23)</f>
        <v>2</v>
      </c>
      <c r="AE20" s="55">
        <f>SUM(AE21:AE23)</f>
        <v>0</v>
      </c>
      <c r="AF20" s="55"/>
      <c r="AG20" s="54">
        <f>SUM(AG21:AG23)</f>
        <v>3</v>
      </c>
      <c r="AH20" s="527"/>
      <c r="AI20" s="528"/>
      <c r="AJ20" s="528"/>
      <c r="AK20" s="529"/>
      <c r="AL20" s="24"/>
      <c r="AM20" s="120"/>
      <c r="AN20" s="65"/>
      <c r="AO20" s="123"/>
      <c r="AP20" s="49"/>
      <c r="AQ20" s="65"/>
      <c r="AR20" s="121"/>
      <c r="AS20" s="49"/>
      <c r="AT20" s="49"/>
      <c r="AU20" s="49"/>
    </row>
    <row r="21" spans="1:47" s="21" customFormat="1" ht="17.25" customHeight="1">
      <c r="A21" s="204" t="s">
        <v>104</v>
      </c>
      <c r="B21" s="12" t="s">
        <v>127</v>
      </c>
      <c r="C21" s="88" t="s">
        <v>91</v>
      </c>
      <c r="D21" s="32" t="e">
        <f>SUM(F21,G21,#REF!,J21,#REF!,K21,N21,#REF!,O21,R21,S21,#REF!,V21,W21,#REF!,Z21,#REF!,AA21,AD21,AE21,#REF!)</f>
        <v>#REF!</v>
      </c>
      <c r="E21" s="33">
        <f>SUM(I21,M21,Q21,U21,Y21,AC21,AG21)</f>
        <v>3</v>
      </c>
      <c r="F21" s="34">
        <v>2</v>
      </c>
      <c r="G21" s="45">
        <v>0</v>
      </c>
      <c r="H21" s="45" t="s">
        <v>15</v>
      </c>
      <c r="I21" s="46">
        <v>3</v>
      </c>
      <c r="J21" s="60"/>
      <c r="K21" s="76"/>
      <c r="L21" s="73"/>
      <c r="M21" s="89"/>
      <c r="N21" s="60"/>
      <c r="O21" s="76"/>
      <c r="P21" s="73"/>
      <c r="Q21" s="89"/>
      <c r="R21" s="115"/>
      <c r="S21" s="116"/>
      <c r="T21" s="116"/>
      <c r="U21" s="117"/>
      <c r="V21" s="115"/>
      <c r="W21" s="116"/>
      <c r="X21" s="116"/>
      <c r="Y21" s="117"/>
      <c r="Z21" s="34"/>
      <c r="AA21" s="44"/>
      <c r="AB21" s="45"/>
      <c r="AC21" s="46"/>
      <c r="AD21" s="34"/>
      <c r="AE21" s="45"/>
      <c r="AF21" s="45"/>
      <c r="AG21" s="46"/>
      <c r="AH21" s="184"/>
      <c r="AI21" s="10"/>
      <c r="AJ21" s="197"/>
      <c r="AK21" s="170"/>
      <c r="AL21" s="24"/>
      <c r="AM21" s="120"/>
      <c r="AN21" s="49"/>
      <c r="AO21" s="49"/>
      <c r="AP21" s="49"/>
      <c r="AQ21" s="65"/>
      <c r="AR21" s="121"/>
      <c r="AS21" s="49"/>
      <c r="AT21" s="49"/>
      <c r="AU21" s="49"/>
    </row>
    <row r="22" spans="1:47" s="21" customFormat="1" ht="16.5" customHeight="1">
      <c r="A22" s="203" t="s">
        <v>105</v>
      </c>
      <c r="B22" s="5" t="s">
        <v>128</v>
      </c>
      <c r="C22" s="61" t="s">
        <v>92</v>
      </c>
      <c r="D22" s="32" t="e">
        <f>SUM(F22,G22,#REF!,J22,#REF!,K22,N22,#REF!,O22,R22,S22,#REF!,V22,W22,X22,Z22,#REF!,AA22,AD22,AE22,#REF!)</f>
        <v>#REF!</v>
      </c>
      <c r="E22" s="33">
        <f>SUM(I22,M22,Q22,U22,Y22,AC22,AG22)</f>
        <v>4</v>
      </c>
      <c r="F22" s="34"/>
      <c r="G22" s="45"/>
      <c r="H22" s="45"/>
      <c r="I22" s="46"/>
      <c r="J22" s="34"/>
      <c r="K22" s="44"/>
      <c r="L22" s="45"/>
      <c r="M22" s="46"/>
      <c r="N22" s="34"/>
      <c r="O22" s="44"/>
      <c r="P22" s="45"/>
      <c r="Q22" s="46"/>
      <c r="R22" s="50"/>
      <c r="S22" s="52"/>
      <c r="T22" s="52"/>
      <c r="U22" s="114"/>
      <c r="V22" s="50">
        <v>2</v>
      </c>
      <c r="W22" s="52">
        <v>0</v>
      </c>
      <c r="X22" s="52" t="s">
        <v>15</v>
      </c>
      <c r="Y22" s="114">
        <v>4</v>
      </c>
      <c r="Z22" s="34"/>
      <c r="AA22" s="44"/>
      <c r="AB22" s="45"/>
      <c r="AC22" s="46"/>
      <c r="AD22" s="34"/>
      <c r="AE22" s="45"/>
      <c r="AF22" s="45"/>
      <c r="AG22" s="46"/>
      <c r="AH22" s="185"/>
      <c r="AI22" s="9"/>
      <c r="AJ22" s="191"/>
      <c r="AK22" s="171"/>
      <c r="AL22" s="24"/>
      <c r="AM22" s="120"/>
      <c r="AN22" s="49"/>
      <c r="AO22" s="49"/>
      <c r="AP22" s="49"/>
      <c r="AQ22" s="65"/>
      <c r="AR22" s="121"/>
      <c r="AS22" s="49"/>
      <c r="AT22" s="49"/>
      <c r="AU22" s="49"/>
    </row>
    <row r="23" spans="1:47" s="21" customFormat="1" ht="15" customHeight="1">
      <c r="A23" s="203" t="s">
        <v>106</v>
      </c>
      <c r="B23" s="5" t="s">
        <v>129</v>
      </c>
      <c r="C23" s="61" t="s">
        <v>93</v>
      </c>
      <c r="D23" s="32" t="e">
        <f>SUM(F23,G23,#REF!,J23,#REF!,K23,N23,#REF!,O23,R23,S23,#REF!,V23,W23,X23,Z23,#REF!,AA23,AD23,AE23,#REF!)</f>
        <v>#REF!</v>
      </c>
      <c r="E23" s="33">
        <f>SUM(I23,M23,Q23,U23,Y23,AC23,AG23)</f>
        <v>3</v>
      </c>
      <c r="F23" s="34"/>
      <c r="G23" s="45"/>
      <c r="H23" s="45"/>
      <c r="I23" s="46"/>
      <c r="J23" s="34"/>
      <c r="K23" s="44"/>
      <c r="L23" s="45"/>
      <c r="M23" s="46"/>
      <c r="N23" s="34"/>
      <c r="O23" s="44"/>
      <c r="P23" s="45"/>
      <c r="Q23" s="46"/>
      <c r="R23" s="34"/>
      <c r="S23" s="45"/>
      <c r="T23" s="45"/>
      <c r="U23" s="46"/>
      <c r="V23" s="34"/>
      <c r="W23" s="45"/>
      <c r="X23" s="45"/>
      <c r="Y23" s="46"/>
      <c r="Z23" s="34"/>
      <c r="AA23" s="44"/>
      <c r="AB23" s="45"/>
      <c r="AC23" s="46"/>
      <c r="AD23" s="34">
        <v>2</v>
      </c>
      <c r="AE23" s="45">
        <v>0</v>
      </c>
      <c r="AF23" s="45" t="s">
        <v>15</v>
      </c>
      <c r="AG23" s="46">
        <v>3</v>
      </c>
      <c r="AH23" s="185"/>
      <c r="AI23" s="9"/>
      <c r="AJ23" s="191"/>
      <c r="AK23" s="171"/>
      <c r="AL23" s="24"/>
      <c r="AM23" s="120"/>
      <c r="AN23" s="49"/>
      <c r="AO23" s="49"/>
      <c r="AP23" s="49"/>
      <c r="AQ23" s="65"/>
      <c r="AR23" s="121"/>
      <c r="AS23" s="49"/>
      <c r="AT23" s="49"/>
      <c r="AU23" s="49"/>
    </row>
    <row r="24" spans="1:47" s="21" customFormat="1" ht="6" customHeight="1">
      <c r="A24" s="212"/>
      <c r="B24" s="17"/>
      <c r="C24" s="90"/>
      <c r="D24" s="91"/>
      <c r="E24" s="85"/>
      <c r="F24" s="86"/>
      <c r="G24" s="92"/>
      <c r="H24" s="93"/>
      <c r="I24" s="94"/>
      <c r="J24" s="86"/>
      <c r="K24" s="92"/>
      <c r="L24" s="93"/>
      <c r="M24" s="94"/>
      <c r="N24" s="86"/>
      <c r="O24" s="92"/>
      <c r="P24" s="93"/>
      <c r="Q24" s="94"/>
      <c r="R24" s="91"/>
      <c r="S24" s="93"/>
      <c r="T24" s="93"/>
      <c r="U24" s="94"/>
      <c r="V24" s="87"/>
      <c r="W24" s="87"/>
      <c r="X24" s="95"/>
      <c r="Y24" s="96"/>
      <c r="Z24" s="91"/>
      <c r="AA24" s="92"/>
      <c r="AB24" s="93"/>
      <c r="AC24" s="94"/>
      <c r="AD24" s="86"/>
      <c r="AE24" s="92"/>
      <c r="AF24" s="93"/>
      <c r="AG24" s="94"/>
      <c r="AH24" s="174"/>
      <c r="AI24" s="8"/>
      <c r="AJ24" s="198"/>
      <c r="AK24" s="164"/>
      <c r="AL24" s="24"/>
      <c r="AM24" s="120"/>
      <c r="AN24" s="49"/>
      <c r="AO24" s="49"/>
      <c r="AP24" s="49"/>
      <c r="AQ24" s="65"/>
      <c r="AR24" s="121"/>
      <c r="AS24" s="49"/>
      <c r="AT24" s="49"/>
      <c r="AU24" s="49"/>
    </row>
    <row r="25" spans="1:47" s="21" customFormat="1" ht="19.5" customHeight="1" thickBot="1">
      <c r="A25" s="213"/>
      <c r="B25" s="15" t="s">
        <v>111</v>
      </c>
      <c r="C25" s="97" t="s">
        <v>19</v>
      </c>
      <c r="D25" s="98">
        <v>0</v>
      </c>
      <c r="E25" s="99">
        <v>15</v>
      </c>
      <c r="F25" s="100"/>
      <c r="G25" s="101"/>
      <c r="H25" s="101"/>
      <c r="I25" s="103"/>
      <c r="J25" s="100"/>
      <c r="K25" s="102"/>
      <c r="L25" s="101"/>
      <c r="M25" s="103"/>
      <c r="N25" s="100"/>
      <c r="O25" s="101"/>
      <c r="P25" s="101"/>
      <c r="Q25" s="103"/>
      <c r="R25" s="98"/>
      <c r="S25" s="101"/>
      <c r="T25" s="101"/>
      <c r="U25" s="103"/>
      <c r="V25" s="98"/>
      <c r="W25" s="101"/>
      <c r="X25" s="101"/>
      <c r="Y25" s="103"/>
      <c r="Z25" s="98"/>
      <c r="AA25" s="102"/>
      <c r="AB25" s="101"/>
      <c r="AC25" s="103"/>
      <c r="AD25" s="100"/>
      <c r="AE25" s="101"/>
      <c r="AF25" s="101"/>
      <c r="AG25" s="103">
        <v>15</v>
      </c>
      <c r="AH25" s="186"/>
      <c r="AI25" s="16"/>
      <c r="AJ25" s="199"/>
      <c r="AK25" s="172"/>
      <c r="AL25" s="24"/>
      <c r="AM25" s="120"/>
      <c r="AN25" s="49"/>
      <c r="AO25" s="49"/>
      <c r="AP25" s="49"/>
      <c r="AQ25" s="65"/>
      <c r="AR25" s="121"/>
      <c r="AS25" s="49"/>
      <c r="AT25" s="49"/>
      <c r="AU25" s="49"/>
    </row>
    <row r="26" spans="1:47" s="21" customFormat="1" ht="18" customHeight="1" thickBot="1" thickTop="1">
      <c r="A26" s="214"/>
      <c r="B26" s="18" t="e">
        <f>SUM(F26+G26+#REF!+J26+#REF!+K26+N26+#REF!+O26+R26+S26+#REF!+V26+W26+#REF!+Z26+#REF!+AA26+AD26+AE26+#REF!)</f>
        <v>#REF!</v>
      </c>
      <c r="C26" s="127" t="s">
        <v>18</v>
      </c>
      <c r="D26" s="104" t="e">
        <f>SUM(#REF!+#REF!+#REF!+D4+D20+D9)</f>
        <v>#REF!</v>
      </c>
      <c r="E26" s="104" t="e">
        <f>SUM(#REF!+#REF!+#REF!+E4+E20+E9+E25)</f>
        <v>#REF!</v>
      </c>
      <c r="F26" s="105" t="e">
        <f>SUM(#REF!+#REF!+#REF!+F4+F20)+F9</f>
        <v>#REF!</v>
      </c>
      <c r="G26" s="105" t="e">
        <f>SUM(#REF!+#REF!+#REF!+G4+G20)+G9</f>
        <v>#REF!</v>
      </c>
      <c r="H26" s="105"/>
      <c r="I26" s="105" t="e">
        <f>SUM(#REF!+#REF!+#REF!+I4+I20)+I9</f>
        <v>#REF!</v>
      </c>
      <c r="J26" s="105" t="e">
        <f>SUM(#REF!+#REF!+#REF!+J4+J20)+J9</f>
        <v>#REF!</v>
      </c>
      <c r="K26" s="105" t="e">
        <f>SUM(#REF!+#REF!+#REF!+K4+K20)+K9</f>
        <v>#REF!</v>
      </c>
      <c r="L26" s="105"/>
      <c r="M26" s="105" t="e">
        <f>SUM(#REF!+#REF!+#REF!+M4+M20)+M9</f>
        <v>#REF!</v>
      </c>
      <c r="N26" s="105" t="e">
        <f>SUM(#REF!+#REF!+#REF!+N4+N20)+N9</f>
        <v>#REF!</v>
      </c>
      <c r="O26" s="105" t="e">
        <f>SUM(#REF!+#REF!+#REF!+O4+O20)+O9</f>
        <v>#REF!</v>
      </c>
      <c r="P26" s="105"/>
      <c r="Q26" s="105" t="e">
        <f>SUM(#REF!+#REF!+#REF!+Q4+Q20)+Q9</f>
        <v>#REF!</v>
      </c>
      <c r="R26" s="105" t="e">
        <f>SUM(#REF!+#REF!+#REF!+R4+R20)+R9</f>
        <v>#REF!</v>
      </c>
      <c r="S26" s="105" t="e">
        <f>SUM(#REF!+#REF!+#REF!+S4+S20)+S9</f>
        <v>#REF!</v>
      </c>
      <c r="T26" s="105"/>
      <c r="U26" s="105" t="e">
        <f>SUM(#REF!+#REF!+#REF!+U4+U20)+U9</f>
        <v>#REF!</v>
      </c>
      <c r="V26" s="105" t="e">
        <f>SUM(#REF!+#REF!+#REF!+V4+V20)+V9</f>
        <v>#REF!</v>
      </c>
      <c r="W26" s="105" t="e">
        <f>SUM(#REF!+#REF!+#REF!+W4+W20)+W9</f>
        <v>#REF!</v>
      </c>
      <c r="X26" s="105"/>
      <c r="Y26" s="105" t="e">
        <f>SUM(#REF!+#REF!+#REF!+Y4+Y20)+Y9</f>
        <v>#REF!</v>
      </c>
      <c r="Z26" s="105" t="e">
        <f>SUM(#REF!+#REF!+#REF!+Z4+Z20)+Z9</f>
        <v>#REF!</v>
      </c>
      <c r="AA26" s="105" t="e">
        <f>SUM(#REF!+#REF!+#REF!+AA4+AA20)+AA9</f>
        <v>#REF!</v>
      </c>
      <c r="AB26" s="105"/>
      <c r="AC26" s="105" t="e">
        <f>SUM(#REF!+#REF!+#REF!+AC4+AC20)+AC9</f>
        <v>#REF!</v>
      </c>
      <c r="AD26" s="105" t="e">
        <f>SUM(#REF!+#REF!+#REF!+AD4+AD20)+AD9</f>
        <v>#REF!</v>
      </c>
      <c r="AE26" s="105" t="e">
        <f>SUM(#REF!+#REF!+#REF!+AE4+AE20)+AE9</f>
        <v>#REF!</v>
      </c>
      <c r="AF26" s="105"/>
      <c r="AG26" s="151" t="e">
        <f>SUM(#REF!+#REF!+#REF!+AG4+AG20)+AG9+AG25</f>
        <v>#REF!</v>
      </c>
      <c r="AH26" s="187"/>
      <c r="AI26" s="11" t="e">
        <f>SUM(I26+M26+Q26+U26+Y26+AC26+AG26)</f>
        <v>#REF!</v>
      </c>
      <c r="AJ26" s="200"/>
      <c r="AK26" s="11"/>
      <c r="AM26" s="124"/>
      <c r="AN26" s="125"/>
      <c r="AO26" s="49"/>
      <c r="AP26" s="49"/>
      <c r="AQ26" s="65"/>
      <c r="AR26" s="121"/>
      <c r="AS26" s="49"/>
      <c r="AT26" s="49"/>
      <c r="AU26" s="49"/>
    </row>
    <row r="27" spans="1:47" s="21" customFormat="1" ht="19.5" customHeight="1">
      <c r="A27" s="201"/>
      <c r="B27" s="14"/>
      <c r="C27" s="128" t="s">
        <v>22</v>
      </c>
      <c r="D27" s="106"/>
      <c r="E27" s="107"/>
      <c r="F27" s="106" t="e">
        <f>SUM(F26,G26,#REF!)</f>
        <v>#REF!</v>
      </c>
      <c r="G27" s="108"/>
      <c r="H27" s="108"/>
      <c r="I27" s="109"/>
      <c r="J27" s="106" t="e">
        <f>SUM(J26,#REF!,K26)</f>
        <v>#REF!</v>
      </c>
      <c r="K27" s="108"/>
      <c r="L27" s="108"/>
      <c r="M27" s="109"/>
      <c r="N27" s="106" t="e">
        <f>SUM(N26,#REF!,O26)</f>
        <v>#REF!</v>
      </c>
      <c r="O27" s="108"/>
      <c r="P27" s="108"/>
      <c r="Q27" s="109"/>
      <c r="R27" s="106" t="e">
        <f>SUM(R26,S26,#REF!)</f>
        <v>#REF!</v>
      </c>
      <c r="S27" s="108"/>
      <c r="T27" s="108"/>
      <c r="U27" s="109"/>
      <c r="V27" s="106" t="e">
        <f>SUM(V26,W26,X26)</f>
        <v>#REF!</v>
      </c>
      <c r="W27" s="108"/>
      <c r="X27" s="108"/>
      <c r="Y27" s="109"/>
      <c r="Z27" s="106" t="e">
        <f>SUM(Z26,#REF!,AA26)</f>
        <v>#REF!</v>
      </c>
      <c r="AA27" s="108"/>
      <c r="AB27" s="108"/>
      <c r="AC27" s="109"/>
      <c r="AD27" s="106" t="e">
        <f>SUM(AD26,AE26,#REF!)</f>
        <v>#REF!</v>
      </c>
      <c r="AE27" s="108"/>
      <c r="AF27" s="108"/>
      <c r="AG27" s="109"/>
      <c r="AH27" s="188"/>
      <c r="AI27" s="2"/>
      <c r="AJ27" s="201"/>
      <c r="AK27" s="2"/>
      <c r="AM27" s="120"/>
      <c r="AN27" s="49"/>
      <c r="AO27" s="126"/>
      <c r="AP27" s="126"/>
      <c r="AQ27" s="65"/>
      <c r="AR27" s="121"/>
      <c r="AS27" s="49"/>
      <c r="AT27" s="49"/>
      <c r="AU27" s="49"/>
    </row>
    <row r="28" spans="1:47" s="21" customFormat="1" ht="19.5" customHeight="1">
      <c r="A28" s="201"/>
      <c r="B28" s="14"/>
      <c r="C28" s="129" t="s">
        <v>16</v>
      </c>
      <c r="D28" s="38"/>
      <c r="E28" s="46"/>
      <c r="F28" s="38"/>
      <c r="G28" s="45"/>
      <c r="H28" s="45" t="e">
        <f>COUNTIF(#REF!,"v")</f>
        <v>#REF!</v>
      </c>
      <c r="I28" s="37"/>
      <c r="J28" s="38"/>
      <c r="K28" s="45"/>
      <c r="L28" s="45" t="e">
        <f>COUNTIF(#REF!,"v")</f>
        <v>#REF!</v>
      </c>
      <c r="M28" s="37"/>
      <c r="N28" s="38"/>
      <c r="O28" s="45"/>
      <c r="P28" s="45" t="e">
        <f>COUNTIF(#REF!,"v")</f>
        <v>#REF!</v>
      </c>
      <c r="Q28" s="37"/>
      <c r="R28" s="38"/>
      <c r="S28" s="45"/>
      <c r="T28" s="45" t="e">
        <f>COUNTIF(#REF!,"v")</f>
        <v>#REF!</v>
      </c>
      <c r="U28" s="37"/>
      <c r="V28" s="38"/>
      <c r="W28" s="45"/>
      <c r="X28" s="45" t="e">
        <f>COUNTIF(#REF!,"v")</f>
        <v>#REF!</v>
      </c>
      <c r="Y28" s="37"/>
      <c r="Z28" s="38"/>
      <c r="AA28" s="45"/>
      <c r="AB28" s="45" t="e">
        <f>COUNTIF(#REF!,"v")</f>
        <v>#REF!</v>
      </c>
      <c r="AC28" s="37"/>
      <c r="AD28" s="38"/>
      <c r="AE28" s="45"/>
      <c r="AF28" s="45" t="e">
        <f>COUNTIF(#REF!,"v")</f>
        <v>#REF!</v>
      </c>
      <c r="AG28" s="37"/>
      <c r="AH28" s="189"/>
      <c r="AI28" s="2"/>
      <c r="AJ28" s="201"/>
      <c r="AK28" s="2"/>
      <c r="AM28" s="120"/>
      <c r="AN28" s="126"/>
      <c r="AO28" s="126"/>
      <c r="AP28" s="49"/>
      <c r="AQ28" s="65"/>
      <c r="AR28" s="121"/>
      <c r="AS28" s="49"/>
      <c r="AT28" s="49"/>
      <c r="AU28" s="49"/>
    </row>
    <row r="29" spans="1:47" s="21" customFormat="1" ht="19.5" customHeight="1" thickBot="1">
      <c r="A29" s="201"/>
      <c r="B29" s="14"/>
      <c r="C29" s="152" t="s">
        <v>17</v>
      </c>
      <c r="D29" s="63"/>
      <c r="E29" s="58"/>
      <c r="F29" s="63"/>
      <c r="G29" s="57"/>
      <c r="H29" s="57" t="e">
        <f>COUNTIF(#REF!,"f")</f>
        <v>#REF!</v>
      </c>
      <c r="I29" s="64"/>
      <c r="J29" s="63"/>
      <c r="K29" s="57"/>
      <c r="L29" s="57" t="e">
        <f>COUNTIF(#REF!,"f")</f>
        <v>#REF!</v>
      </c>
      <c r="M29" s="64"/>
      <c r="N29" s="63"/>
      <c r="O29" s="57"/>
      <c r="P29" s="57" t="e">
        <f>COUNTIF(#REF!,"f")</f>
        <v>#REF!</v>
      </c>
      <c r="Q29" s="64"/>
      <c r="R29" s="63"/>
      <c r="S29" s="57"/>
      <c r="T29" s="57" t="e">
        <f>COUNTIF(#REF!,"f")</f>
        <v>#REF!</v>
      </c>
      <c r="U29" s="64"/>
      <c r="V29" s="63"/>
      <c r="W29" s="57"/>
      <c r="X29" s="57" t="e">
        <f>COUNTIF(#REF!,"f")</f>
        <v>#REF!</v>
      </c>
      <c r="Y29" s="64"/>
      <c r="Z29" s="63"/>
      <c r="AA29" s="57"/>
      <c r="AB29" s="57" t="e">
        <f>COUNTIF(#REF!,"f")</f>
        <v>#REF!</v>
      </c>
      <c r="AC29" s="64"/>
      <c r="AD29" s="63"/>
      <c r="AE29" s="57"/>
      <c r="AF29" s="57" t="e">
        <f>COUNTIF(#REF!,"f")</f>
        <v>#REF!</v>
      </c>
      <c r="AG29" s="64"/>
      <c r="AH29" s="189"/>
      <c r="AI29" s="2"/>
      <c r="AJ29" s="201"/>
      <c r="AK29" s="2"/>
      <c r="AM29" s="120"/>
      <c r="AN29" s="126"/>
      <c r="AO29" s="126"/>
      <c r="AP29" s="49"/>
      <c r="AQ29" s="65"/>
      <c r="AR29" s="121"/>
      <c r="AS29" s="49"/>
      <c r="AT29" s="49"/>
      <c r="AU29" s="49"/>
    </row>
    <row r="30" spans="1:47" s="21" customFormat="1" ht="15.75">
      <c r="A30" s="173"/>
      <c r="B30" s="6"/>
      <c r="C30" s="22"/>
      <c r="AH30" s="173"/>
      <c r="AI30" s="4"/>
      <c r="AJ30" s="173"/>
      <c r="AK30" s="4"/>
      <c r="AM30" s="120"/>
      <c r="AN30" s="49"/>
      <c r="AO30" s="49"/>
      <c r="AP30" s="49"/>
      <c r="AQ30" s="65"/>
      <c r="AR30" s="121"/>
      <c r="AS30" s="49"/>
      <c r="AT30" s="49"/>
      <c r="AU30" s="49"/>
    </row>
  </sheetData>
  <sheetProtection/>
  <mergeCells count="5">
    <mergeCell ref="B4:C4"/>
    <mergeCell ref="B9:C9"/>
    <mergeCell ref="AH9:AK9"/>
    <mergeCell ref="B20:C20"/>
    <mergeCell ref="AH20:AK2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29"/>
  <sheetViews>
    <sheetView tabSelected="1" zoomScale="75" zoomScaleNormal="75" zoomScaleSheetLayoutView="90" zoomScalePageLayoutView="0" workbookViewId="0" topLeftCell="A1">
      <selection activeCell="A1" sqref="A1:AK1"/>
    </sheetView>
  </sheetViews>
  <sheetFormatPr defaultColWidth="9.00390625" defaultRowHeight="12.75"/>
  <cols>
    <col min="1" max="1" width="4.25390625" style="173" customWidth="1"/>
    <col min="2" max="2" width="14.875" style="6" customWidth="1"/>
    <col min="3" max="3" width="50.00390625" style="22" customWidth="1"/>
    <col min="4" max="5" width="7.375" style="21" customWidth="1"/>
    <col min="6" max="6" width="5.00390625" style="21" bestFit="1" customWidth="1"/>
    <col min="7" max="7" width="4.375" style="21" customWidth="1"/>
    <col min="8" max="8" width="3.625" style="21" customWidth="1"/>
    <col min="9" max="9" width="4.125" style="21" bestFit="1" customWidth="1"/>
    <col min="10" max="10" width="5.25390625" style="21" bestFit="1" customWidth="1"/>
    <col min="11" max="11" width="4.75390625" style="21" bestFit="1" customWidth="1"/>
    <col min="12" max="12" width="3.625" style="21" customWidth="1"/>
    <col min="13" max="13" width="4.125" style="21" bestFit="1" customWidth="1"/>
    <col min="14" max="14" width="5.75390625" style="21" customWidth="1"/>
    <col min="15" max="15" width="4.75390625" style="21" customWidth="1"/>
    <col min="16" max="16" width="4.75390625" style="21" bestFit="1" customWidth="1"/>
    <col min="17" max="17" width="4.125" style="21" bestFit="1" customWidth="1"/>
    <col min="18" max="18" width="5.75390625" style="21" customWidth="1"/>
    <col min="19" max="19" width="4.625" style="21" bestFit="1" customWidth="1"/>
    <col min="20" max="21" width="4.75390625" style="21" bestFit="1" customWidth="1"/>
    <col min="22" max="22" width="5.875" style="21" customWidth="1"/>
    <col min="23" max="23" width="4.75390625" style="21" bestFit="1" customWidth="1"/>
    <col min="24" max="24" width="3.625" style="21" customWidth="1"/>
    <col min="25" max="25" width="4.125" style="21" customWidth="1"/>
    <col min="26" max="26" width="5.25390625" style="21" bestFit="1" customWidth="1"/>
    <col min="27" max="27" width="4.125" style="21" bestFit="1" customWidth="1"/>
    <col min="28" max="28" width="3.625" style="21" customWidth="1"/>
    <col min="29" max="29" width="4.75390625" style="21" bestFit="1" customWidth="1"/>
    <col min="30" max="30" width="4.00390625" style="21" bestFit="1" customWidth="1"/>
    <col min="31" max="31" width="4.75390625" style="21" bestFit="1" customWidth="1"/>
    <col min="32" max="32" width="3.625" style="21" customWidth="1"/>
    <col min="33" max="33" width="4.75390625" style="21" bestFit="1" customWidth="1"/>
    <col min="34" max="34" width="15.00390625" style="284" bestFit="1" customWidth="1"/>
    <col min="35" max="35" width="18.875" style="21" bestFit="1" customWidth="1"/>
    <col min="36" max="36" width="4.625" style="284" bestFit="1" customWidth="1"/>
    <col min="37" max="37" width="18.875" style="173" bestFit="1" customWidth="1"/>
    <col min="38" max="38" width="17.25390625" style="4" customWidth="1"/>
    <col min="39" max="39" width="5.125" style="173" customWidth="1"/>
    <col min="40" max="40" width="17.375" style="4" customWidth="1"/>
    <col min="41" max="41" width="9.125" style="21" customWidth="1"/>
    <col min="42" max="42" width="1.875" style="120" customWidth="1"/>
    <col min="43" max="44" width="9.25390625" style="49" bestFit="1" customWidth="1"/>
    <col min="45" max="45" width="9.125" style="49" customWidth="1"/>
    <col min="46" max="46" width="9.125" style="65" customWidth="1"/>
    <col min="47" max="47" width="9.125" style="121" customWidth="1"/>
    <col min="48" max="50" width="9.125" style="49" customWidth="1"/>
    <col min="51" max="16384" width="9.125" style="21" customWidth="1"/>
  </cols>
  <sheetData>
    <row r="1" spans="1:37" s="49" customFormat="1" ht="25.5" customHeight="1">
      <c r="A1" s="557" t="s">
        <v>300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7"/>
      <c r="AD1" s="557"/>
      <c r="AE1" s="557"/>
      <c r="AF1" s="557"/>
      <c r="AG1" s="557"/>
      <c r="AH1" s="557"/>
      <c r="AI1" s="557"/>
      <c r="AJ1" s="557"/>
      <c r="AK1" s="557"/>
    </row>
    <row r="2" spans="1:37" s="49" customFormat="1" ht="15" customHeight="1">
      <c r="A2" s="23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558" t="s">
        <v>149</v>
      </c>
      <c r="AK2" s="558"/>
    </row>
    <row r="3" spans="1:37" s="49" customFormat="1" ht="15" customHeight="1" thickBot="1">
      <c r="A3" s="564" t="s">
        <v>142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5"/>
      <c r="U3" s="565"/>
      <c r="V3" s="565"/>
      <c r="W3" s="565"/>
      <c r="X3" s="565"/>
      <c r="Y3" s="565"/>
      <c r="Z3" s="565"/>
      <c r="AA3" s="565"/>
      <c r="AB3" s="565"/>
      <c r="AC3" s="565"/>
      <c r="AD3" s="565"/>
      <c r="AE3" s="565"/>
      <c r="AF3" s="565"/>
      <c r="AG3" s="565"/>
      <c r="AH3" s="565"/>
      <c r="AI3" s="565"/>
      <c r="AJ3" s="565"/>
      <c r="AK3" s="21"/>
    </row>
    <row r="4" spans="1:38" s="49" customFormat="1" ht="15" customHeight="1">
      <c r="A4" s="219"/>
      <c r="B4" s="555" t="s">
        <v>21</v>
      </c>
      <c r="C4" s="319"/>
      <c r="D4" s="298" t="s">
        <v>132</v>
      </c>
      <c r="E4" s="470" t="s">
        <v>108</v>
      </c>
      <c r="F4" s="547" t="s">
        <v>0</v>
      </c>
      <c r="G4" s="548"/>
      <c r="H4" s="548"/>
      <c r="I4" s="548"/>
      <c r="J4" s="548"/>
      <c r="K4" s="548"/>
      <c r="L4" s="548"/>
      <c r="M4" s="548"/>
      <c r="N4" s="548"/>
      <c r="O4" s="548"/>
      <c r="P4" s="548"/>
      <c r="Q4" s="548"/>
      <c r="R4" s="548"/>
      <c r="S4" s="548"/>
      <c r="T4" s="548"/>
      <c r="U4" s="548"/>
      <c r="V4" s="548"/>
      <c r="W4" s="548"/>
      <c r="X4" s="548"/>
      <c r="Y4" s="548"/>
      <c r="Z4" s="548"/>
      <c r="AA4" s="548"/>
      <c r="AB4" s="548"/>
      <c r="AC4" s="548"/>
      <c r="AD4" s="549"/>
      <c r="AE4" s="549"/>
      <c r="AF4" s="549"/>
      <c r="AG4" s="549"/>
      <c r="AH4" s="543" t="s">
        <v>24</v>
      </c>
      <c r="AI4" s="544"/>
      <c r="AJ4" s="544"/>
      <c r="AK4" s="544"/>
      <c r="AL4" s="230"/>
    </row>
    <row r="5" spans="1:38" s="49" customFormat="1" ht="15" customHeight="1" thickBot="1">
      <c r="A5" s="220"/>
      <c r="B5" s="566"/>
      <c r="C5" s="299" t="s">
        <v>1</v>
      </c>
      <c r="D5" s="300" t="s">
        <v>2</v>
      </c>
      <c r="E5" s="471"/>
      <c r="F5" s="259"/>
      <c r="G5" s="295" t="s">
        <v>3</v>
      </c>
      <c r="H5" s="295"/>
      <c r="I5" s="272"/>
      <c r="J5" s="295"/>
      <c r="K5" s="295" t="s">
        <v>4</v>
      </c>
      <c r="L5" s="295"/>
      <c r="M5" s="272"/>
      <c r="N5" s="295"/>
      <c r="O5" s="258" t="s">
        <v>5</v>
      </c>
      <c r="P5" s="295"/>
      <c r="Q5" s="272"/>
      <c r="R5" s="295"/>
      <c r="S5" s="258" t="s">
        <v>6</v>
      </c>
      <c r="T5" s="295"/>
      <c r="U5" s="272"/>
      <c r="V5" s="295"/>
      <c r="W5" s="258" t="s">
        <v>7</v>
      </c>
      <c r="X5" s="295"/>
      <c r="Y5" s="272"/>
      <c r="Z5" s="259"/>
      <c r="AA5" s="295" t="s">
        <v>8</v>
      </c>
      <c r="AB5" s="295"/>
      <c r="AC5" s="271"/>
      <c r="AD5" s="259"/>
      <c r="AE5" s="295" t="s">
        <v>20</v>
      </c>
      <c r="AF5" s="295"/>
      <c r="AG5" s="272"/>
      <c r="AH5" s="545"/>
      <c r="AI5" s="546"/>
      <c r="AJ5" s="546"/>
      <c r="AK5" s="546"/>
      <c r="AL5" s="230"/>
    </row>
    <row r="6" spans="1:38" s="49" customFormat="1" ht="15" customHeight="1">
      <c r="A6" s="221"/>
      <c r="B6" s="301"/>
      <c r="C6" s="302"/>
      <c r="D6" s="303"/>
      <c r="F6" s="298" t="s">
        <v>133</v>
      </c>
      <c r="G6" s="304" t="s">
        <v>10</v>
      </c>
      <c r="H6" s="304" t="s">
        <v>12</v>
      </c>
      <c r="I6" s="305" t="s">
        <v>13</v>
      </c>
      <c r="J6" s="298" t="s">
        <v>133</v>
      </c>
      <c r="K6" s="304" t="s">
        <v>10</v>
      </c>
      <c r="L6" s="304" t="s">
        <v>12</v>
      </c>
      <c r="M6" s="305" t="s">
        <v>13</v>
      </c>
      <c r="N6" s="298" t="s">
        <v>133</v>
      </c>
      <c r="O6" s="304" t="s">
        <v>10</v>
      </c>
      <c r="P6" s="304" t="s">
        <v>12</v>
      </c>
      <c r="Q6" s="305" t="s">
        <v>13</v>
      </c>
      <c r="R6" s="298" t="s">
        <v>133</v>
      </c>
      <c r="S6" s="304" t="s">
        <v>10</v>
      </c>
      <c r="T6" s="304" t="s">
        <v>12</v>
      </c>
      <c r="U6" s="305" t="s">
        <v>13</v>
      </c>
      <c r="V6" s="298" t="s">
        <v>133</v>
      </c>
      <c r="W6" s="304" t="s">
        <v>10</v>
      </c>
      <c r="X6" s="304" t="s">
        <v>12</v>
      </c>
      <c r="Y6" s="305" t="s">
        <v>13</v>
      </c>
      <c r="Z6" s="298" t="s">
        <v>133</v>
      </c>
      <c r="AA6" s="304" t="s">
        <v>10</v>
      </c>
      <c r="AB6" s="304" t="s">
        <v>12</v>
      </c>
      <c r="AC6" s="305" t="s">
        <v>13</v>
      </c>
      <c r="AD6" s="298" t="s">
        <v>133</v>
      </c>
      <c r="AE6" s="304" t="s">
        <v>10</v>
      </c>
      <c r="AF6" s="304" t="s">
        <v>12</v>
      </c>
      <c r="AG6" s="305" t="s">
        <v>13</v>
      </c>
      <c r="AH6" s="263"/>
      <c r="AI6" s="306" t="s">
        <v>21</v>
      </c>
      <c r="AJ6" s="307"/>
      <c r="AK6" s="308" t="s">
        <v>21</v>
      </c>
      <c r="AL6" s="230"/>
    </row>
    <row r="7" spans="1:38" s="49" customFormat="1" ht="19.5" customHeight="1">
      <c r="A7" s="222"/>
      <c r="B7" s="562" t="s">
        <v>146</v>
      </c>
      <c r="C7" s="563"/>
      <c r="D7" s="91">
        <f>SUM(D8:D18)</f>
        <v>164</v>
      </c>
      <c r="E7" s="94">
        <f>SUM(E8:E18)</f>
        <v>40</v>
      </c>
      <c r="F7" s="410">
        <f>SUM(F8:F18)</f>
        <v>48</v>
      </c>
      <c r="G7" s="411">
        <f>SUM(G8:G18)</f>
        <v>0</v>
      </c>
      <c r="H7" s="411"/>
      <c r="I7" s="413">
        <f>SUM(I8:I18)</f>
        <v>12</v>
      </c>
      <c r="J7" s="410">
        <f>SUM(J8:J18)</f>
        <v>24</v>
      </c>
      <c r="K7" s="411">
        <f>SUM(K8:K18)</f>
        <v>24</v>
      </c>
      <c r="L7" s="411"/>
      <c r="M7" s="413">
        <f>SUM(M8:M18)</f>
        <v>10</v>
      </c>
      <c r="N7" s="410">
        <f>SUM(N8:N18)</f>
        <v>16</v>
      </c>
      <c r="O7" s="411">
        <f>SUM(O8:O18)</f>
        <v>0</v>
      </c>
      <c r="P7" s="411"/>
      <c r="Q7" s="413">
        <f>SUM(Q8:Q18)</f>
        <v>4</v>
      </c>
      <c r="R7" s="410">
        <f>SUM(R8:R18)</f>
        <v>32</v>
      </c>
      <c r="S7" s="411">
        <f>SUM(S8:S18)</f>
        <v>0</v>
      </c>
      <c r="T7" s="411"/>
      <c r="U7" s="413">
        <f>SUM(U8:U18)</f>
        <v>7</v>
      </c>
      <c r="V7" s="91">
        <f>SUM(V8:V18)</f>
        <v>12</v>
      </c>
      <c r="W7" s="93">
        <f>SUM(W8:W18)</f>
        <v>0</v>
      </c>
      <c r="X7" s="93"/>
      <c r="Y7" s="277">
        <f>SUM(Y8:Y18)</f>
        <v>3</v>
      </c>
      <c r="Z7" s="91">
        <f>SUM(Z8:Z18)</f>
        <v>8</v>
      </c>
      <c r="AA7" s="93">
        <f>SUM(AA8:AA18)</f>
        <v>0</v>
      </c>
      <c r="AB7" s="93"/>
      <c r="AC7" s="277">
        <f>SUM(AC8:AC18)</f>
        <v>4</v>
      </c>
      <c r="AD7" s="91">
        <f>SUM(AD8:AD18)</f>
        <v>0</v>
      </c>
      <c r="AE7" s="93">
        <f>SUM(AE8:AE18)</f>
        <v>0</v>
      </c>
      <c r="AF7" s="93"/>
      <c r="AG7" s="277">
        <f>SUM(AG8:AG18)</f>
        <v>0</v>
      </c>
      <c r="AH7" s="216"/>
      <c r="AI7" s="8"/>
      <c r="AJ7" s="282"/>
      <c r="AK7" s="248"/>
      <c r="AL7" s="230"/>
    </row>
    <row r="8" spans="1:38" s="49" customFormat="1" ht="18.75" customHeight="1">
      <c r="A8" s="381" t="s">
        <v>3</v>
      </c>
      <c r="B8" s="379" t="s">
        <v>276</v>
      </c>
      <c r="C8" s="382" t="s">
        <v>62</v>
      </c>
      <c r="D8" s="383">
        <f>SUM(F8,G8,J8,K8,N8,O8,R8,S8,V8,W8,Z8,AA8,AD8,AE8)</f>
        <v>24</v>
      </c>
      <c r="E8" s="361">
        <f>SUM(I8,M8,Q8,U8,Y8,AC8,AG8)</f>
        <v>6</v>
      </c>
      <c r="F8" s="383">
        <v>24</v>
      </c>
      <c r="G8" s="373">
        <v>0</v>
      </c>
      <c r="H8" s="373" t="s">
        <v>14</v>
      </c>
      <c r="I8" s="384">
        <v>6</v>
      </c>
      <c r="J8" s="383"/>
      <c r="K8" s="373"/>
      <c r="L8" s="373"/>
      <c r="M8" s="384"/>
      <c r="N8" s="383"/>
      <c r="O8" s="373"/>
      <c r="P8" s="373"/>
      <c r="Q8" s="384"/>
      <c r="R8" s="383"/>
      <c r="S8" s="373"/>
      <c r="T8" s="373"/>
      <c r="U8" s="384"/>
      <c r="V8" s="383"/>
      <c r="W8" s="373"/>
      <c r="X8" s="373"/>
      <c r="Y8" s="384"/>
      <c r="Z8" s="383"/>
      <c r="AA8" s="373"/>
      <c r="AB8" s="373"/>
      <c r="AC8" s="384"/>
      <c r="AD8" s="383"/>
      <c r="AE8" s="373"/>
      <c r="AF8" s="373"/>
      <c r="AG8" s="384"/>
      <c r="AH8" s="385"/>
      <c r="AI8" s="386"/>
      <c r="AJ8" s="387"/>
      <c r="AK8" s="388"/>
      <c r="AL8" s="230"/>
    </row>
    <row r="9" spans="1:38" s="49" customFormat="1" ht="18.75" customHeight="1">
      <c r="A9" s="381" t="s">
        <v>4</v>
      </c>
      <c r="B9" s="380" t="s">
        <v>277</v>
      </c>
      <c r="C9" s="389" t="s">
        <v>63</v>
      </c>
      <c r="D9" s="383">
        <f aca="true" t="shared" si="0" ref="D9:D17">SUM(F9,G9,J9,K9,N9,O9,R9,S9,V9,W9,Z9,AA9,AD9,AE9)</f>
        <v>24</v>
      </c>
      <c r="E9" s="361">
        <f aca="true" t="shared" si="1" ref="E9:E17">SUM(I9,M9,Q9,U9,Y9,AC9,AG9)</f>
        <v>6</v>
      </c>
      <c r="F9" s="360"/>
      <c r="G9" s="363"/>
      <c r="H9" s="363"/>
      <c r="I9" s="390"/>
      <c r="J9" s="360">
        <v>24</v>
      </c>
      <c r="K9" s="363">
        <v>0</v>
      </c>
      <c r="L9" s="363" t="s">
        <v>14</v>
      </c>
      <c r="M9" s="390">
        <v>6</v>
      </c>
      <c r="N9" s="360"/>
      <c r="O9" s="363"/>
      <c r="P9" s="363"/>
      <c r="Q9" s="390"/>
      <c r="R9" s="360"/>
      <c r="S9" s="363"/>
      <c r="T9" s="363"/>
      <c r="U9" s="390"/>
      <c r="V9" s="360"/>
      <c r="W9" s="363"/>
      <c r="X9" s="363"/>
      <c r="Y9" s="390"/>
      <c r="Z9" s="360"/>
      <c r="AA9" s="363"/>
      <c r="AB9" s="363"/>
      <c r="AC9" s="390"/>
      <c r="AD9" s="360"/>
      <c r="AE9" s="363"/>
      <c r="AF9" s="363"/>
      <c r="AG9" s="390"/>
      <c r="AH9" s="391" t="s">
        <v>3</v>
      </c>
      <c r="AI9" s="487" t="s">
        <v>276</v>
      </c>
      <c r="AJ9" s="392"/>
      <c r="AK9" s="393"/>
      <c r="AL9" s="230"/>
    </row>
    <row r="10" spans="1:38" s="49" customFormat="1" ht="18.75" customHeight="1">
      <c r="A10" s="223" t="s">
        <v>5</v>
      </c>
      <c r="B10" s="162" t="s">
        <v>168</v>
      </c>
      <c r="C10" s="56" t="s">
        <v>134</v>
      </c>
      <c r="D10" s="225">
        <v>16</v>
      </c>
      <c r="E10" s="40">
        <v>3</v>
      </c>
      <c r="F10" s="32"/>
      <c r="G10" s="47"/>
      <c r="H10" s="47"/>
      <c r="I10" s="257"/>
      <c r="J10" s="32"/>
      <c r="K10" s="47"/>
      <c r="L10" s="47"/>
      <c r="M10" s="257"/>
      <c r="N10" s="32"/>
      <c r="O10" s="47"/>
      <c r="P10" s="47"/>
      <c r="Q10" s="257"/>
      <c r="R10" s="32">
        <v>16</v>
      </c>
      <c r="S10" s="47">
        <v>0</v>
      </c>
      <c r="T10" s="47" t="s">
        <v>14</v>
      </c>
      <c r="U10" s="257">
        <v>3</v>
      </c>
      <c r="V10" s="32"/>
      <c r="W10" s="47"/>
      <c r="X10" s="47"/>
      <c r="Y10" s="257"/>
      <c r="Z10" s="32"/>
      <c r="AA10" s="47"/>
      <c r="AB10" s="47"/>
      <c r="AC10" s="257"/>
      <c r="AD10" s="32"/>
      <c r="AE10" s="47"/>
      <c r="AF10" s="47"/>
      <c r="AG10" s="257"/>
      <c r="AH10" s="265" t="s">
        <v>4</v>
      </c>
      <c r="AI10" s="19" t="s">
        <v>167</v>
      </c>
      <c r="AJ10" s="231"/>
      <c r="AK10" s="232"/>
      <c r="AL10" s="230"/>
    </row>
    <row r="11" spans="1:38" s="49" customFormat="1" ht="18.75" customHeight="1">
      <c r="A11" s="223" t="s">
        <v>6</v>
      </c>
      <c r="B11" s="162" t="s">
        <v>169</v>
      </c>
      <c r="C11" s="56" t="s">
        <v>64</v>
      </c>
      <c r="D11" s="225">
        <v>12</v>
      </c>
      <c r="E11" s="40">
        <f t="shared" si="1"/>
        <v>3</v>
      </c>
      <c r="F11" s="32">
        <v>12</v>
      </c>
      <c r="G11" s="47">
        <v>0</v>
      </c>
      <c r="H11" s="47" t="s">
        <v>14</v>
      </c>
      <c r="I11" s="257">
        <v>3</v>
      </c>
      <c r="J11" s="32"/>
      <c r="K11" s="47"/>
      <c r="L11" s="47"/>
      <c r="M11" s="257"/>
      <c r="N11" s="32"/>
      <c r="O11" s="47"/>
      <c r="P11" s="47"/>
      <c r="Q11" s="257"/>
      <c r="R11" s="32"/>
      <c r="S11" s="47"/>
      <c r="T11" s="47"/>
      <c r="U11" s="257"/>
      <c r="V11" s="32"/>
      <c r="W11" s="47"/>
      <c r="X11" s="47"/>
      <c r="Y11" s="257"/>
      <c r="Z11" s="32"/>
      <c r="AA11" s="47"/>
      <c r="AB11" s="47"/>
      <c r="AC11" s="257"/>
      <c r="AD11" s="32"/>
      <c r="AE11" s="47"/>
      <c r="AF11" s="47"/>
      <c r="AG11" s="257"/>
      <c r="AH11" s="265"/>
      <c r="AI11" s="20"/>
      <c r="AJ11" s="231"/>
      <c r="AK11" s="232"/>
      <c r="AL11" s="230"/>
    </row>
    <row r="12" spans="1:38" s="49" customFormat="1" ht="18.75" customHeight="1">
      <c r="A12" s="223" t="s">
        <v>7</v>
      </c>
      <c r="B12" s="162" t="s">
        <v>170</v>
      </c>
      <c r="C12" s="56" t="s">
        <v>135</v>
      </c>
      <c r="D12" s="225">
        <f t="shared" si="0"/>
        <v>12</v>
      </c>
      <c r="E12" s="40">
        <f t="shared" si="1"/>
        <v>2</v>
      </c>
      <c r="F12" s="32"/>
      <c r="G12" s="47"/>
      <c r="H12" s="47"/>
      <c r="I12" s="257"/>
      <c r="J12" s="32">
        <v>0</v>
      </c>
      <c r="K12" s="47">
        <v>12</v>
      </c>
      <c r="L12" s="47" t="s">
        <v>147</v>
      </c>
      <c r="M12" s="257">
        <v>2</v>
      </c>
      <c r="N12" s="32"/>
      <c r="O12" s="47"/>
      <c r="P12" s="47"/>
      <c r="Q12" s="233"/>
      <c r="R12" s="32"/>
      <c r="S12" s="47"/>
      <c r="T12" s="47"/>
      <c r="U12" s="257"/>
      <c r="V12" s="32"/>
      <c r="W12" s="47"/>
      <c r="X12" s="47"/>
      <c r="Y12" s="257"/>
      <c r="Z12" s="32"/>
      <c r="AA12" s="47"/>
      <c r="AB12" s="47"/>
      <c r="AC12" s="257"/>
      <c r="AD12" s="32"/>
      <c r="AE12" s="47"/>
      <c r="AF12" s="47"/>
      <c r="AG12" s="257"/>
      <c r="AH12" s="265" t="s">
        <v>6</v>
      </c>
      <c r="AI12" s="20" t="s">
        <v>209</v>
      </c>
      <c r="AJ12" s="231" t="s">
        <v>36</v>
      </c>
      <c r="AK12" s="232" t="s">
        <v>210</v>
      </c>
      <c r="AL12" s="230"/>
    </row>
    <row r="13" spans="1:38" s="49" customFormat="1" ht="18.75" customHeight="1">
      <c r="A13" s="223" t="s">
        <v>8</v>
      </c>
      <c r="B13" s="162" t="s">
        <v>247</v>
      </c>
      <c r="C13" s="56" t="s">
        <v>65</v>
      </c>
      <c r="D13" s="225">
        <f t="shared" si="0"/>
        <v>12</v>
      </c>
      <c r="E13" s="40">
        <f t="shared" si="1"/>
        <v>3</v>
      </c>
      <c r="F13" s="32"/>
      <c r="G13" s="47"/>
      <c r="H13" s="47"/>
      <c r="I13" s="257"/>
      <c r="J13" s="32"/>
      <c r="K13" s="47"/>
      <c r="L13" s="47"/>
      <c r="M13" s="233"/>
      <c r="N13" s="32"/>
      <c r="O13" s="47"/>
      <c r="P13" s="47"/>
      <c r="Q13" s="257"/>
      <c r="R13" s="32"/>
      <c r="S13" s="47"/>
      <c r="T13" s="47"/>
      <c r="U13" s="257"/>
      <c r="V13" s="32">
        <v>12</v>
      </c>
      <c r="W13" s="47">
        <v>0</v>
      </c>
      <c r="X13" s="47" t="s">
        <v>14</v>
      </c>
      <c r="Y13" s="257">
        <v>3</v>
      </c>
      <c r="Z13" s="32"/>
      <c r="AA13" s="47"/>
      <c r="AB13" s="47"/>
      <c r="AC13" s="257"/>
      <c r="AD13" s="32"/>
      <c r="AE13" s="47"/>
      <c r="AF13" s="47"/>
      <c r="AG13" s="257"/>
      <c r="AH13" s="265" t="s">
        <v>37</v>
      </c>
      <c r="AI13" s="20" t="s">
        <v>181</v>
      </c>
      <c r="AJ13" s="218"/>
      <c r="AK13" s="232"/>
      <c r="AL13" s="230"/>
    </row>
    <row r="14" spans="1:38" s="49" customFormat="1" ht="18.75" customHeight="1">
      <c r="A14" s="223" t="s">
        <v>20</v>
      </c>
      <c r="B14" s="162" t="s">
        <v>171</v>
      </c>
      <c r="C14" s="56" t="s">
        <v>66</v>
      </c>
      <c r="D14" s="225">
        <v>16</v>
      </c>
      <c r="E14" s="40">
        <f t="shared" si="1"/>
        <v>4</v>
      </c>
      <c r="F14" s="32"/>
      <c r="G14" s="47"/>
      <c r="H14" s="47"/>
      <c r="I14" s="257"/>
      <c r="J14" s="32"/>
      <c r="K14" s="47"/>
      <c r="L14" s="47"/>
      <c r="M14" s="257"/>
      <c r="N14" s="32">
        <v>16</v>
      </c>
      <c r="O14" s="47">
        <v>0</v>
      </c>
      <c r="P14" s="47" t="s">
        <v>14</v>
      </c>
      <c r="Q14" s="257">
        <v>4</v>
      </c>
      <c r="R14" s="32"/>
      <c r="S14" s="47"/>
      <c r="T14" s="47"/>
      <c r="U14" s="257"/>
      <c r="V14" s="32"/>
      <c r="W14" s="47"/>
      <c r="X14" s="47"/>
      <c r="Y14" s="257"/>
      <c r="Z14" s="32"/>
      <c r="AA14" s="47"/>
      <c r="AB14" s="47"/>
      <c r="AC14" s="257"/>
      <c r="AD14" s="32"/>
      <c r="AE14" s="47"/>
      <c r="AF14" s="47"/>
      <c r="AG14" s="257"/>
      <c r="AH14" s="265" t="s">
        <v>4</v>
      </c>
      <c r="AI14" s="20" t="s">
        <v>248</v>
      </c>
      <c r="AJ14" s="231"/>
      <c r="AK14" s="232"/>
      <c r="AL14" s="230"/>
    </row>
    <row r="15" spans="1:38" s="49" customFormat="1" ht="18.75" customHeight="1">
      <c r="A15" s="223" t="s">
        <v>23</v>
      </c>
      <c r="B15" s="162" t="s">
        <v>172</v>
      </c>
      <c r="C15" s="56" t="s">
        <v>67</v>
      </c>
      <c r="D15" s="225">
        <v>16</v>
      </c>
      <c r="E15" s="40">
        <f t="shared" si="1"/>
        <v>4</v>
      </c>
      <c r="F15" s="32"/>
      <c r="G15" s="47"/>
      <c r="H15" s="47"/>
      <c r="I15" s="257"/>
      <c r="J15" s="32"/>
      <c r="K15" s="47"/>
      <c r="L15" s="47"/>
      <c r="M15" s="257"/>
      <c r="N15" s="32"/>
      <c r="O15" s="47"/>
      <c r="P15" s="47"/>
      <c r="Q15" s="257"/>
      <c r="R15" s="32">
        <v>16</v>
      </c>
      <c r="S15" s="47">
        <v>0</v>
      </c>
      <c r="T15" s="47" t="s">
        <v>147</v>
      </c>
      <c r="U15" s="266">
        <v>4</v>
      </c>
      <c r="V15" s="32"/>
      <c r="W15" s="47"/>
      <c r="X15" s="47"/>
      <c r="Y15" s="257"/>
      <c r="Z15" s="32"/>
      <c r="AA15" s="47"/>
      <c r="AB15" s="47"/>
      <c r="AC15" s="257"/>
      <c r="AD15" s="32"/>
      <c r="AE15" s="47"/>
      <c r="AF15" s="47"/>
      <c r="AG15" s="266"/>
      <c r="AH15" s="265" t="s">
        <v>20</v>
      </c>
      <c r="AI15" s="20" t="s">
        <v>171</v>
      </c>
      <c r="AJ15" s="231"/>
      <c r="AK15" s="232"/>
      <c r="AL15" s="230"/>
    </row>
    <row r="16" spans="1:38" s="49" customFormat="1" ht="18.75" customHeight="1">
      <c r="A16" s="223" t="s">
        <v>25</v>
      </c>
      <c r="B16" s="162" t="s">
        <v>173</v>
      </c>
      <c r="C16" s="56" t="s">
        <v>136</v>
      </c>
      <c r="D16" s="225">
        <f t="shared" si="0"/>
        <v>12</v>
      </c>
      <c r="E16" s="40">
        <f t="shared" si="1"/>
        <v>3</v>
      </c>
      <c r="F16" s="32">
        <v>12</v>
      </c>
      <c r="G16" s="47">
        <v>0</v>
      </c>
      <c r="H16" s="47" t="s">
        <v>14</v>
      </c>
      <c r="I16" s="257">
        <v>3</v>
      </c>
      <c r="J16" s="32"/>
      <c r="K16" s="47"/>
      <c r="L16" s="47"/>
      <c r="M16" s="257"/>
      <c r="N16" s="32"/>
      <c r="O16" s="47"/>
      <c r="P16" s="47"/>
      <c r="Q16" s="257"/>
      <c r="R16" s="32"/>
      <c r="S16" s="47"/>
      <c r="T16" s="47"/>
      <c r="U16" s="257"/>
      <c r="V16" s="32"/>
      <c r="W16" s="47"/>
      <c r="X16" s="47"/>
      <c r="Y16" s="257"/>
      <c r="Z16" s="32"/>
      <c r="AA16" s="47"/>
      <c r="AB16" s="47"/>
      <c r="AC16" s="257"/>
      <c r="AD16" s="32"/>
      <c r="AE16" s="47"/>
      <c r="AF16" s="47"/>
      <c r="AG16" s="257"/>
      <c r="AH16" s="265"/>
      <c r="AI16" s="20" t="s">
        <v>107</v>
      </c>
      <c r="AJ16" s="231"/>
      <c r="AK16" s="232"/>
      <c r="AL16" s="230"/>
    </row>
    <row r="17" spans="1:38" s="49" customFormat="1" ht="18.75" customHeight="1">
      <c r="A17" s="223" t="s">
        <v>26</v>
      </c>
      <c r="B17" s="3" t="s">
        <v>174</v>
      </c>
      <c r="C17" s="56" t="s">
        <v>241</v>
      </c>
      <c r="D17" s="225">
        <f t="shared" si="0"/>
        <v>12</v>
      </c>
      <c r="E17" s="40">
        <f t="shared" si="1"/>
        <v>2</v>
      </c>
      <c r="F17" s="234"/>
      <c r="G17" s="235"/>
      <c r="H17" s="235"/>
      <c r="I17" s="257"/>
      <c r="J17" s="234">
        <v>0</v>
      </c>
      <c r="K17" s="235">
        <v>12</v>
      </c>
      <c r="L17" s="235" t="s">
        <v>147</v>
      </c>
      <c r="M17" s="257">
        <v>2</v>
      </c>
      <c r="N17" s="234"/>
      <c r="O17" s="235"/>
      <c r="P17" s="235"/>
      <c r="Q17" s="257"/>
      <c r="R17" s="234"/>
      <c r="S17" s="235"/>
      <c r="T17" s="235"/>
      <c r="U17" s="257"/>
      <c r="V17" s="234"/>
      <c r="W17" s="235"/>
      <c r="X17" s="235"/>
      <c r="Y17" s="257"/>
      <c r="Z17" s="234"/>
      <c r="AA17" s="235"/>
      <c r="AB17" s="235"/>
      <c r="AC17" s="257"/>
      <c r="AD17" s="234"/>
      <c r="AE17" s="235"/>
      <c r="AF17" s="235"/>
      <c r="AG17" s="257"/>
      <c r="AH17" s="265" t="s">
        <v>25</v>
      </c>
      <c r="AI17" s="20" t="s">
        <v>173</v>
      </c>
      <c r="AJ17" s="231"/>
      <c r="AK17" s="232"/>
      <c r="AL17" s="230"/>
    </row>
    <row r="18" spans="1:38" s="49" customFormat="1" ht="30.75" customHeight="1">
      <c r="A18" s="223" t="s">
        <v>27</v>
      </c>
      <c r="B18" s="236" t="s">
        <v>175</v>
      </c>
      <c r="C18" s="237" t="s">
        <v>122</v>
      </c>
      <c r="D18" s="225">
        <v>8</v>
      </c>
      <c r="E18" s="40">
        <v>4</v>
      </c>
      <c r="F18" s="238"/>
      <c r="G18" s="239"/>
      <c r="H18" s="239" t="s">
        <v>137</v>
      </c>
      <c r="I18" s="241"/>
      <c r="J18" s="238"/>
      <c r="K18" s="240"/>
      <c r="L18" s="240"/>
      <c r="M18" s="241"/>
      <c r="N18" s="238"/>
      <c r="O18" s="240"/>
      <c r="P18" s="240"/>
      <c r="Q18" s="241"/>
      <c r="R18" s="238"/>
      <c r="S18" s="240"/>
      <c r="T18" s="240"/>
      <c r="U18" s="241"/>
      <c r="V18" s="238"/>
      <c r="W18" s="240"/>
      <c r="X18" s="240"/>
      <c r="Y18" s="241"/>
      <c r="Z18" s="238">
        <v>8</v>
      </c>
      <c r="AA18" s="240">
        <v>0</v>
      </c>
      <c r="AB18" s="240" t="s">
        <v>14</v>
      </c>
      <c r="AC18" s="241">
        <v>4</v>
      </c>
      <c r="AD18" s="238"/>
      <c r="AE18" s="240"/>
      <c r="AF18" s="240"/>
      <c r="AG18" s="241"/>
      <c r="AH18" s="267"/>
      <c r="AI18" s="242"/>
      <c r="AJ18" s="243"/>
      <c r="AK18" s="244"/>
      <c r="AL18" s="230"/>
    </row>
    <row r="19" spans="1:38" s="49" customFormat="1" ht="19.5" customHeight="1">
      <c r="A19" s="246"/>
      <c r="B19" s="571" t="s">
        <v>242</v>
      </c>
      <c r="C19" s="572"/>
      <c r="D19" s="91">
        <f>SUM(D20:D26)</f>
        <v>55</v>
      </c>
      <c r="E19" s="94">
        <f>SUM(E20:E26)</f>
        <v>17</v>
      </c>
      <c r="F19" s="91">
        <f>SUM(F20:F26)</f>
        <v>6</v>
      </c>
      <c r="G19" s="93">
        <f>SUM(G20:G26)</f>
        <v>0</v>
      </c>
      <c r="H19" s="93"/>
      <c r="I19" s="94">
        <f>SUM(I20:I26)</f>
        <v>2</v>
      </c>
      <c r="J19" s="92">
        <f>SUM(J20:J26)</f>
        <v>6</v>
      </c>
      <c r="K19" s="93">
        <f>SUM(K20:K26)</f>
        <v>0</v>
      </c>
      <c r="L19" s="93"/>
      <c r="M19" s="94">
        <f>SUM(M20:M26)</f>
        <v>2</v>
      </c>
      <c r="N19" s="92">
        <f>SUM(N20:N26)</f>
        <v>0</v>
      </c>
      <c r="O19" s="93">
        <f>SUM(O20:O26)</f>
        <v>0</v>
      </c>
      <c r="P19" s="93"/>
      <c r="Q19" s="94">
        <f>SUM(Q20:Q26)</f>
        <v>0</v>
      </c>
      <c r="R19" s="92">
        <f>SUM(R20:R26)</f>
        <v>6</v>
      </c>
      <c r="S19" s="93">
        <f>SUM(S20:S26)</f>
        <v>10</v>
      </c>
      <c r="T19" s="93"/>
      <c r="U19" s="95">
        <f>SUM(U20:U26)</f>
        <v>5</v>
      </c>
      <c r="V19" s="91">
        <f>SUM(V20:V26)</f>
        <v>15</v>
      </c>
      <c r="W19" s="93">
        <f>SUM(W20:W26)</f>
        <v>0</v>
      </c>
      <c r="X19" s="93"/>
      <c r="Y19" s="94">
        <f>SUM(Y20:Y26)</f>
        <v>5</v>
      </c>
      <c r="Z19" s="92">
        <f>SUM(Z20:Z26)</f>
        <v>12</v>
      </c>
      <c r="AA19" s="93">
        <f>SUM(AA20:AA26)</f>
        <v>0</v>
      </c>
      <c r="AB19" s="93"/>
      <c r="AC19" s="95">
        <f>SUM(AC20:AC26)</f>
        <v>3</v>
      </c>
      <c r="AD19" s="91">
        <f>SUM(AD20:AD26)</f>
        <v>0</v>
      </c>
      <c r="AE19" s="93">
        <f>SUM(AE20:AE26)</f>
        <v>0</v>
      </c>
      <c r="AF19" s="93"/>
      <c r="AG19" s="94">
        <f>SUM(AG20:AG26)</f>
        <v>0</v>
      </c>
      <c r="AH19" s="340"/>
      <c r="AI19" s="341"/>
      <c r="AJ19" s="247"/>
      <c r="AK19" s="248"/>
      <c r="AL19" s="230"/>
    </row>
    <row r="20" spans="1:38" s="49" customFormat="1" ht="19.5" customHeight="1">
      <c r="A20" s="223" t="s">
        <v>28</v>
      </c>
      <c r="B20" s="3" t="s">
        <v>232</v>
      </c>
      <c r="C20" s="224" t="s">
        <v>156</v>
      </c>
      <c r="D20" s="225">
        <f>SUM(F20,G20,J20,K20,N20,O20,R20,S20,V20,W20,Z20,AA20,AD20,AE20)</f>
        <v>6</v>
      </c>
      <c r="E20" s="77">
        <f>SUM(I20,M20,Q20,U20,Y20,AC20,)</f>
        <v>2</v>
      </c>
      <c r="F20" s="225">
        <v>6</v>
      </c>
      <c r="G20" s="226">
        <v>0</v>
      </c>
      <c r="H20" s="226" t="s">
        <v>147</v>
      </c>
      <c r="I20" s="254">
        <v>2</v>
      </c>
      <c r="J20" s="225"/>
      <c r="K20" s="226"/>
      <c r="L20" s="226"/>
      <c r="M20" s="254"/>
      <c r="N20" s="225"/>
      <c r="O20" s="226"/>
      <c r="P20" s="226"/>
      <c r="Q20" s="254"/>
      <c r="R20" s="225"/>
      <c r="S20" s="226"/>
      <c r="T20" s="226"/>
      <c r="U20" s="254"/>
      <c r="V20" s="225"/>
      <c r="W20" s="226"/>
      <c r="X20" s="226"/>
      <c r="Y20" s="254"/>
      <c r="Z20" s="225"/>
      <c r="AA20" s="226"/>
      <c r="AB20" s="226"/>
      <c r="AC20" s="254"/>
      <c r="AD20" s="225"/>
      <c r="AE20" s="226"/>
      <c r="AF20" s="226"/>
      <c r="AG20" s="254"/>
      <c r="AH20" s="264"/>
      <c r="AI20" s="19"/>
      <c r="AJ20" s="228"/>
      <c r="AK20" s="229"/>
      <c r="AL20" s="230"/>
    </row>
    <row r="21" spans="1:38" s="49" customFormat="1" ht="19.5" customHeight="1">
      <c r="A21" s="223" t="s">
        <v>203</v>
      </c>
      <c r="B21" s="3" t="s">
        <v>233</v>
      </c>
      <c r="C21" s="224" t="s">
        <v>157</v>
      </c>
      <c r="D21" s="225">
        <v>6</v>
      </c>
      <c r="E21" s="77">
        <v>2</v>
      </c>
      <c r="F21" s="225"/>
      <c r="G21" s="226"/>
      <c r="H21" s="226"/>
      <c r="I21" s="254"/>
      <c r="J21" s="225">
        <v>6</v>
      </c>
      <c r="K21" s="226">
        <v>0</v>
      </c>
      <c r="L21" s="226" t="s">
        <v>147</v>
      </c>
      <c r="M21" s="254">
        <v>2</v>
      </c>
      <c r="N21" s="225"/>
      <c r="O21" s="226"/>
      <c r="P21" s="226"/>
      <c r="Q21" s="254"/>
      <c r="R21" s="225"/>
      <c r="S21" s="226"/>
      <c r="T21" s="226"/>
      <c r="U21" s="254"/>
      <c r="V21" s="225"/>
      <c r="W21" s="226"/>
      <c r="X21" s="226"/>
      <c r="Y21" s="254"/>
      <c r="Z21" s="225"/>
      <c r="AA21" s="226"/>
      <c r="AB21" s="226"/>
      <c r="AC21" s="254"/>
      <c r="AD21" s="225"/>
      <c r="AE21" s="226"/>
      <c r="AF21" s="226"/>
      <c r="AG21" s="254"/>
      <c r="AH21" s="477" t="s">
        <v>28</v>
      </c>
      <c r="AI21" s="474" t="s">
        <v>232</v>
      </c>
      <c r="AJ21" s="228"/>
      <c r="AK21" s="229"/>
      <c r="AL21" s="230"/>
    </row>
    <row r="22" spans="1:38" s="49" customFormat="1" ht="19.5" customHeight="1">
      <c r="A22" s="223" t="s">
        <v>97</v>
      </c>
      <c r="B22" s="3" t="s">
        <v>234</v>
      </c>
      <c r="C22" s="56" t="s">
        <v>158</v>
      </c>
      <c r="D22" s="225">
        <f>SUM(F22,G22,J22,K22,N22,O22,R22,S22,V22,W22,Z22,AA22,AD22,AE22)</f>
        <v>6</v>
      </c>
      <c r="E22" s="77">
        <f>SUM(I22,M22,Q22,U22,Y22,AC22,)</f>
        <v>2</v>
      </c>
      <c r="F22" s="32"/>
      <c r="G22" s="47"/>
      <c r="H22" s="47"/>
      <c r="I22" s="257"/>
      <c r="J22" s="32"/>
      <c r="K22" s="47"/>
      <c r="L22" s="47"/>
      <c r="M22" s="257"/>
      <c r="N22" s="32"/>
      <c r="O22" s="47"/>
      <c r="P22" s="47"/>
      <c r="Q22" s="257"/>
      <c r="R22" s="32">
        <v>6</v>
      </c>
      <c r="S22" s="47">
        <v>0</v>
      </c>
      <c r="T22" s="47" t="s">
        <v>147</v>
      </c>
      <c r="U22" s="257">
        <v>2</v>
      </c>
      <c r="V22" s="32"/>
      <c r="W22" s="47"/>
      <c r="X22" s="47"/>
      <c r="Y22" s="257"/>
      <c r="Z22" s="32"/>
      <c r="AA22" s="47"/>
      <c r="AB22" s="47"/>
      <c r="AC22" s="257"/>
      <c r="AD22" s="32"/>
      <c r="AE22" s="47"/>
      <c r="AF22" s="47"/>
      <c r="AG22" s="257"/>
      <c r="AH22" s="478"/>
      <c r="AI22" s="475"/>
      <c r="AJ22" s="231"/>
      <c r="AK22" s="232"/>
      <c r="AL22" s="230"/>
    </row>
    <row r="23" spans="1:38" s="49" customFormat="1" ht="19.5" customHeight="1">
      <c r="A23" s="223" t="s">
        <v>29</v>
      </c>
      <c r="B23" s="3" t="s">
        <v>235</v>
      </c>
      <c r="C23" s="56" t="s">
        <v>159</v>
      </c>
      <c r="D23" s="225">
        <v>6</v>
      </c>
      <c r="E23" s="77">
        <v>2</v>
      </c>
      <c r="F23" s="32"/>
      <c r="G23" s="47"/>
      <c r="H23" s="47"/>
      <c r="I23" s="257"/>
      <c r="J23" s="32"/>
      <c r="K23" s="47"/>
      <c r="L23" s="47"/>
      <c r="M23" s="257"/>
      <c r="N23" s="32"/>
      <c r="O23" s="47"/>
      <c r="P23" s="47"/>
      <c r="Q23" s="257"/>
      <c r="R23" s="32"/>
      <c r="S23" s="47"/>
      <c r="T23" s="47"/>
      <c r="U23" s="257"/>
      <c r="V23" s="32">
        <v>6</v>
      </c>
      <c r="W23" s="47">
        <v>0</v>
      </c>
      <c r="X23" s="47" t="s">
        <v>147</v>
      </c>
      <c r="Y23" s="257">
        <v>2</v>
      </c>
      <c r="Z23" s="32"/>
      <c r="AA23" s="47"/>
      <c r="AB23" s="47"/>
      <c r="AC23" s="257"/>
      <c r="AD23" s="32"/>
      <c r="AE23" s="47"/>
      <c r="AF23" s="47"/>
      <c r="AG23" s="257"/>
      <c r="AH23" s="479" t="s">
        <v>97</v>
      </c>
      <c r="AI23" s="476" t="s">
        <v>234</v>
      </c>
      <c r="AJ23" s="231"/>
      <c r="AK23" s="232"/>
      <c r="AL23" s="230"/>
    </row>
    <row r="24" spans="1:38" s="49" customFormat="1" ht="19.5" customHeight="1">
      <c r="A24" s="223" t="s">
        <v>30</v>
      </c>
      <c r="B24" s="338" t="s">
        <v>236</v>
      </c>
      <c r="C24" s="56" t="s">
        <v>68</v>
      </c>
      <c r="D24" s="225">
        <f>SUM(F24,G24,J24,K24,N24,O24,R24,S24,V24,W24,Z24,AA24,AD24,AE24)</f>
        <v>12</v>
      </c>
      <c r="E24" s="77">
        <f>SUM(I24,M24,Q24,U24,Y24,AC24,)</f>
        <v>3</v>
      </c>
      <c r="F24" s="32"/>
      <c r="G24" s="47"/>
      <c r="H24" s="47"/>
      <c r="I24" s="257"/>
      <c r="J24" s="32"/>
      <c r="K24" s="47"/>
      <c r="L24" s="47"/>
      <c r="M24" s="257"/>
      <c r="N24" s="32"/>
      <c r="O24" s="47"/>
      <c r="P24" s="47"/>
      <c r="Q24" s="257"/>
      <c r="R24" s="32"/>
      <c r="S24" s="47"/>
      <c r="T24" s="47"/>
      <c r="U24" s="257"/>
      <c r="V24" s="32"/>
      <c r="W24" s="47"/>
      <c r="X24" s="47"/>
      <c r="Y24" s="257"/>
      <c r="Z24" s="32">
        <v>12</v>
      </c>
      <c r="AA24" s="47">
        <v>0</v>
      </c>
      <c r="AB24" s="47" t="s">
        <v>14</v>
      </c>
      <c r="AC24" s="257">
        <v>3</v>
      </c>
      <c r="AD24" s="32"/>
      <c r="AE24" s="47"/>
      <c r="AF24" s="47"/>
      <c r="AG24" s="257"/>
      <c r="AH24" s="265"/>
      <c r="AI24" s="20"/>
      <c r="AJ24" s="231"/>
      <c r="AK24" s="232"/>
      <c r="AL24" s="230"/>
    </row>
    <row r="25" spans="1:38" s="49" customFormat="1" ht="19.5" customHeight="1">
      <c r="A25" s="381" t="s">
        <v>31</v>
      </c>
      <c r="B25" s="371" t="s">
        <v>278</v>
      </c>
      <c r="C25" s="389" t="s">
        <v>280</v>
      </c>
      <c r="D25" s="383">
        <f>SUM(F25,G25,J25,K25,N25,O25,R25,S25,V25,W25,Z25,AA25,AD25,AE25)</f>
        <v>9</v>
      </c>
      <c r="E25" s="394">
        <f>SUM(I25,M25,Q25,U25,Y25,AC25,)</f>
        <v>3</v>
      </c>
      <c r="F25" s="360"/>
      <c r="G25" s="363"/>
      <c r="H25" s="363"/>
      <c r="I25" s="390"/>
      <c r="J25" s="360"/>
      <c r="K25" s="363"/>
      <c r="L25" s="363"/>
      <c r="M25" s="390"/>
      <c r="N25" s="360"/>
      <c r="O25" s="363"/>
      <c r="P25" s="363"/>
      <c r="Q25" s="390"/>
      <c r="R25" s="360"/>
      <c r="S25" s="363"/>
      <c r="T25" s="363"/>
      <c r="U25" s="390"/>
      <c r="V25" s="360">
        <v>9</v>
      </c>
      <c r="W25" s="363">
        <v>0</v>
      </c>
      <c r="X25" s="363" t="s">
        <v>147</v>
      </c>
      <c r="Y25" s="390">
        <v>3</v>
      </c>
      <c r="Z25" s="360"/>
      <c r="AA25" s="363"/>
      <c r="AB25" s="363"/>
      <c r="AC25" s="390"/>
      <c r="AD25" s="360"/>
      <c r="AE25" s="363"/>
      <c r="AF25" s="363"/>
      <c r="AG25" s="390"/>
      <c r="AH25" s="391"/>
      <c r="AI25" s="395"/>
      <c r="AJ25" s="392"/>
      <c r="AK25" s="393"/>
      <c r="AL25" s="230"/>
    </row>
    <row r="26" spans="1:38" s="49" customFormat="1" ht="19.5" customHeight="1">
      <c r="A26" s="396" t="s">
        <v>32</v>
      </c>
      <c r="B26" s="397" t="s">
        <v>279</v>
      </c>
      <c r="C26" s="398" t="s">
        <v>281</v>
      </c>
      <c r="D26" s="383">
        <f>SUM(F26,G26,J26,K26,N26,O26,R26,S26,V26,W26,Z26,AA26,AD26,AE26)</f>
        <v>10</v>
      </c>
      <c r="E26" s="394">
        <f>SUM(I26,M26,Q26,U26,Y26,AC26,)</f>
        <v>3</v>
      </c>
      <c r="F26" s="399"/>
      <c r="G26" s="400"/>
      <c r="H26" s="400"/>
      <c r="I26" s="401"/>
      <c r="J26" s="399"/>
      <c r="K26" s="400"/>
      <c r="L26" s="400"/>
      <c r="M26" s="401"/>
      <c r="N26" s="399"/>
      <c r="O26" s="400"/>
      <c r="P26" s="400"/>
      <c r="Q26" s="401"/>
      <c r="R26" s="399">
        <v>0</v>
      </c>
      <c r="S26" s="400">
        <v>10</v>
      </c>
      <c r="T26" s="400" t="s">
        <v>147</v>
      </c>
      <c r="U26" s="401">
        <v>3</v>
      </c>
      <c r="V26" s="399"/>
      <c r="W26" s="400"/>
      <c r="X26" s="400"/>
      <c r="Y26" s="401"/>
      <c r="Z26" s="399"/>
      <c r="AA26" s="400"/>
      <c r="AB26" s="400"/>
      <c r="AC26" s="401"/>
      <c r="AD26" s="399"/>
      <c r="AE26" s="400"/>
      <c r="AF26" s="400"/>
      <c r="AG26" s="401"/>
      <c r="AH26" s="402"/>
      <c r="AI26" s="403"/>
      <c r="AJ26" s="404"/>
      <c r="AK26" s="405"/>
      <c r="AL26" s="230"/>
    </row>
    <row r="27" spans="1:38" s="49" customFormat="1" ht="19.5" customHeight="1">
      <c r="A27" s="250"/>
      <c r="B27" s="567" t="s">
        <v>243</v>
      </c>
      <c r="C27" s="563"/>
      <c r="D27" s="91">
        <f>SUM(D28:D55)</f>
        <v>352</v>
      </c>
      <c r="E27" s="94">
        <f>SUM(E28:E55)</f>
        <v>70</v>
      </c>
      <c r="F27" s="91">
        <f>SUM(F28:F55)</f>
        <v>44</v>
      </c>
      <c r="G27" s="93">
        <f>SUM(G28:G55)</f>
        <v>0</v>
      </c>
      <c r="H27" s="93"/>
      <c r="I27" s="414">
        <f>SUM(I28:I55)</f>
        <v>12</v>
      </c>
      <c r="J27" s="91">
        <f>SUM(J28:J55)</f>
        <v>76</v>
      </c>
      <c r="K27" s="93">
        <f>SUM(K28:K55)</f>
        <v>20</v>
      </c>
      <c r="L27" s="93"/>
      <c r="M27" s="277">
        <f>SUM(M28:M55)</f>
        <v>19</v>
      </c>
      <c r="N27" s="92">
        <f>SUM(N28:N55)</f>
        <v>64</v>
      </c>
      <c r="O27" s="93">
        <f>SUM(O28:O55)</f>
        <v>48</v>
      </c>
      <c r="P27" s="93"/>
      <c r="Q27" s="414">
        <f>SUM(Q28:Q55)</f>
        <v>21</v>
      </c>
      <c r="R27" s="91">
        <f>SUM(R28:R55)</f>
        <v>16</v>
      </c>
      <c r="S27" s="93">
        <f>SUM(S28:S55)</f>
        <v>44</v>
      </c>
      <c r="T27" s="93"/>
      <c r="U27" s="277">
        <f>SUM(U28:U55)</f>
        <v>10</v>
      </c>
      <c r="V27" s="92">
        <f>SUM(V28:V55)</f>
        <v>28</v>
      </c>
      <c r="W27" s="93">
        <f>SUM(W28:W55)</f>
        <v>12</v>
      </c>
      <c r="X27" s="93"/>
      <c r="Y27" s="414">
        <f>SUM(Y28:Y55)</f>
        <v>8</v>
      </c>
      <c r="Z27" s="91">
        <f>SUM(Z28:Z55)</f>
        <v>0</v>
      </c>
      <c r="AA27" s="93">
        <f>SUM(AA28:AA55)</f>
        <v>0</v>
      </c>
      <c r="AB27" s="93"/>
      <c r="AC27" s="277">
        <f>SUM(AC28:AC55)</f>
        <v>0</v>
      </c>
      <c r="AD27" s="92">
        <f>SUM(AD28:AD55)</f>
        <v>0</v>
      </c>
      <c r="AE27" s="93">
        <f>SUM(AE28:AE55)</f>
        <v>0</v>
      </c>
      <c r="AF27" s="93"/>
      <c r="AG27" s="277">
        <f>SUM(AG28:AG55)</f>
        <v>0</v>
      </c>
      <c r="AH27" s="217"/>
      <c r="AI27" s="251"/>
      <c r="AJ27" s="252"/>
      <c r="AK27" s="253"/>
      <c r="AL27" s="230"/>
    </row>
    <row r="28" spans="1:38" s="49" customFormat="1" ht="18.75" customHeight="1">
      <c r="A28" s="223" t="s">
        <v>33</v>
      </c>
      <c r="B28" s="287" t="s">
        <v>176</v>
      </c>
      <c r="C28" s="224" t="s">
        <v>69</v>
      </c>
      <c r="D28" s="225">
        <f>SUM(F28,G28,J28,K28,N28,O28,R28,S28,V28,W28,Z28,AA28,AD28,AE28)</f>
        <v>16</v>
      </c>
      <c r="E28" s="77">
        <f>SUM(I28,M28,Q28,U28,Y28,AC28,AG28)</f>
        <v>4</v>
      </c>
      <c r="F28" s="225">
        <v>16</v>
      </c>
      <c r="G28" s="226">
        <v>0</v>
      </c>
      <c r="H28" s="226" t="s">
        <v>14</v>
      </c>
      <c r="I28" s="254">
        <v>4</v>
      </c>
      <c r="J28" s="225"/>
      <c r="K28" s="226"/>
      <c r="L28" s="226"/>
      <c r="M28" s="254"/>
      <c r="N28" s="225"/>
      <c r="O28" s="226"/>
      <c r="P28" s="226"/>
      <c r="Q28" s="254"/>
      <c r="R28" s="225"/>
      <c r="S28" s="226"/>
      <c r="T28" s="226"/>
      <c r="U28" s="254"/>
      <c r="V28" s="139"/>
      <c r="W28" s="77"/>
      <c r="X28" s="78"/>
      <c r="Y28" s="254"/>
      <c r="Z28" s="225"/>
      <c r="AA28" s="226"/>
      <c r="AB28" s="226"/>
      <c r="AC28" s="254"/>
      <c r="AD28" s="225"/>
      <c r="AE28" s="226"/>
      <c r="AF28" s="226"/>
      <c r="AG28" s="254"/>
      <c r="AH28" s="269"/>
      <c r="AI28" s="227"/>
      <c r="AJ28" s="255"/>
      <c r="AK28" s="256"/>
      <c r="AL28" s="230"/>
    </row>
    <row r="29" spans="1:38" s="49" customFormat="1" ht="18.75" customHeight="1">
      <c r="A29" s="223" t="s">
        <v>73</v>
      </c>
      <c r="B29" s="162" t="s">
        <v>177</v>
      </c>
      <c r="C29" s="56" t="s">
        <v>152</v>
      </c>
      <c r="D29" s="225">
        <f aca="true" t="shared" si="2" ref="D29:D55">SUM(F29,G29,J29,K29,N29,O29,R29,S29,V29,W29,Z29,AA29,AD29,AE29)</f>
        <v>16</v>
      </c>
      <c r="E29" s="77">
        <f aca="true" t="shared" si="3" ref="E29:E55">SUM(I29,M29,Q29,U29,Y29,AC29,AG29)</f>
        <v>4</v>
      </c>
      <c r="F29" s="32">
        <v>16</v>
      </c>
      <c r="G29" s="47">
        <v>0</v>
      </c>
      <c r="H29" s="47" t="s">
        <v>147</v>
      </c>
      <c r="I29" s="257">
        <v>4</v>
      </c>
      <c r="J29" s="32"/>
      <c r="K29" s="47"/>
      <c r="L29" s="47"/>
      <c r="M29" s="257"/>
      <c r="N29" s="32"/>
      <c r="O29" s="47"/>
      <c r="P29" s="47"/>
      <c r="Q29" s="257"/>
      <c r="R29" s="32"/>
      <c r="S29" s="47"/>
      <c r="T29" s="47"/>
      <c r="U29" s="257"/>
      <c r="V29" s="32"/>
      <c r="W29" s="40"/>
      <c r="X29" s="41"/>
      <c r="Y29" s="257"/>
      <c r="Z29" s="32"/>
      <c r="AA29" s="47"/>
      <c r="AB29" s="47"/>
      <c r="AC29" s="257"/>
      <c r="AD29" s="32"/>
      <c r="AE29" s="47"/>
      <c r="AF29" s="47"/>
      <c r="AG29" s="257"/>
      <c r="AH29" s="270" t="s">
        <v>33</v>
      </c>
      <c r="AI29" s="20" t="s">
        <v>211</v>
      </c>
      <c r="AJ29" s="326"/>
      <c r="AK29" s="232"/>
      <c r="AL29" s="230"/>
    </row>
    <row r="30" spans="1:38" s="49" customFormat="1" ht="18.75" customHeight="1">
      <c r="A30" s="223" t="s">
        <v>34</v>
      </c>
      <c r="B30" s="162" t="s">
        <v>178</v>
      </c>
      <c r="C30" s="56" t="s">
        <v>70</v>
      </c>
      <c r="D30" s="225">
        <f t="shared" si="2"/>
        <v>16</v>
      </c>
      <c r="E30" s="77">
        <v>3</v>
      </c>
      <c r="F30" s="32"/>
      <c r="G30" s="47"/>
      <c r="H30" s="47"/>
      <c r="I30" s="257"/>
      <c r="J30" s="32">
        <v>16</v>
      </c>
      <c r="K30" s="47">
        <v>0</v>
      </c>
      <c r="L30" s="47" t="s">
        <v>14</v>
      </c>
      <c r="M30" s="257">
        <v>3</v>
      </c>
      <c r="N30" s="32"/>
      <c r="O30" s="47"/>
      <c r="P30" s="47"/>
      <c r="Q30" s="257"/>
      <c r="R30" s="32"/>
      <c r="S30" s="47"/>
      <c r="T30" s="47"/>
      <c r="U30" s="257"/>
      <c r="V30" s="32"/>
      <c r="W30" s="40"/>
      <c r="X30" s="41"/>
      <c r="Y30" s="257"/>
      <c r="Z30" s="32"/>
      <c r="AA30" s="47"/>
      <c r="AB30" s="47"/>
      <c r="AC30" s="257"/>
      <c r="AD30" s="32"/>
      <c r="AE30" s="47"/>
      <c r="AF30" s="47"/>
      <c r="AG30" s="257"/>
      <c r="AH30" s="270" t="s">
        <v>73</v>
      </c>
      <c r="AI30" s="232" t="s">
        <v>177</v>
      </c>
      <c r="AJ30" s="337" t="s">
        <v>3</v>
      </c>
      <c r="AK30" s="336" t="s">
        <v>166</v>
      </c>
      <c r="AL30" s="230"/>
    </row>
    <row r="31" spans="1:38" s="49" customFormat="1" ht="18.75" customHeight="1">
      <c r="A31" s="223" t="s">
        <v>35</v>
      </c>
      <c r="B31" s="162" t="s">
        <v>179</v>
      </c>
      <c r="C31" s="56" t="s">
        <v>153</v>
      </c>
      <c r="D31" s="225">
        <f t="shared" si="2"/>
        <v>16</v>
      </c>
      <c r="E31" s="77">
        <v>3</v>
      </c>
      <c r="F31" s="32"/>
      <c r="G31" s="47"/>
      <c r="H31" s="47"/>
      <c r="I31" s="257"/>
      <c r="J31" s="32">
        <v>16</v>
      </c>
      <c r="K31" s="47">
        <v>0</v>
      </c>
      <c r="L31" s="47" t="s">
        <v>147</v>
      </c>
      <c r="M31" s="257">
        <v>3</v>
      </c>
      <c r="N31" s="32"/>
      <c r="O31" s="47"/>
      <c r="P31" s="47"/>
      <c r="Q31" s="257"/>
      <c r="R31" s="32"/>
      <c r="S31" s="47"/>
      <c r="T31" s="47"/>
      <c r="U31" s="257"/>
      <c r="V31" s="32"/>
      <c r="W31" s="40"/>
      <c r="X31" s="41"/>
      <c r="Y31" s="257"/>
      <c r="Z31" s="32"/>
      <c r="AA31" s="47"/>
      <c r="AB31" s="47"/>
      <c r="AC31" s="257"/>
      <c r="AD31" s="32"/>
      <c r="AE31" s="47"/>
      <c r="AF31" s="47"/>
      <c r="AG31" s="257"/>
      <c r="AH31" s="270" t="s">
        <v>34</v>
      </c>
      <c r="AI31" s="20" t="s">
        <v>212</v>
      </c>
      <c r="AJ31" s="231"/>
      <c r="AK31" s="327"/>
      <c r="AL31" s="230"/>
    </row>
    <row r="32" spans="1:38" s="49" customFormat="1" ht="18.75" customHeight="1">
      <c r="A32" s="223" t="s">
        <v>36</v>
      </c>
      <c r="B32" s="162" t="s">
        <v>180</v>
      </c>
      <c r="C32" s="56" t="s">
        <v>154</v>
      </c>
      <c r="D32" s="225">
        <v>8</v>
      </c>
      <c r="E32" s="77">
        <v>2</v>
      </c>
      <c r="F32" s="32"/>
      <c r="G32" s="47"/>
      <c r="H32" s="47"/>
      <c r="I32" s="257"/>
      <c r="J32" s="32">
        <v>8</v>
      </c>
      <c r="K32" s="47">
        <v>0</v>
      </c>
      <c r="L32" s="47" t="s">
        <v>147</v>
      </c>
      <c r="M32" s="257">
        <v>2</v>
      </c>
      <c r="N32" s="32"/>
      <c r="O32" s="47"/>
      <c r="P32" s="47"/>
      <c r="Q32" s="257"/>
      <c r="R32" s="32"/>
      <c r="S32" s="47"/>
      <c r="T32" s="47"/>
      <c r="U32" s="257"/>
      <c r="V32" s="32"/>
      <c r="W32" s="40"/>
      <c r="X32" s="41"/>
      <c r="Y32" s="257"/>
      <c r="Z32" s="32"/>
      <c r="AA32" s="47"/>
      <c r="AB32" s="47"/>
      <c r="AC32" s="257"/>
      <c r="AD32" s="32"/>
      <c r="AE32" s="47"/>
      <c r="AF32" s="47"/>
      <c r="AG32" s="257"/>
      <c r="AH32" s="270" t="s">
        <v>6</v>
      </c>
      <c r="AI32" s="20" t="s">
        <v>169</v>
      </c>
      <c r="AJ32" s="358"/>
      <c r="AK32" s="359"/>
      <c r="AL32" s="230"/>
    </row>
    <row r="33" spans="1:38" s="49" customFormat="1" ht="18.75" customHeight="1">
      <c r="A33" s="223" t="s">
        <v>37</v>
      </c>
      <c r="B33" s="162" t="s">
        <v>181</v>
      </c>
      <c r="C33" s="56" t="s">
        <v>155</v>
      </c>
      <c r="D33" s="225">
        <v>8</v>
      </c>
      <c r="E33" s="77">
        <v>2</v>
      </c>
      <c r="F33" s="32"/>
      <c r="G33" s="47"/>
      <c r="H33" s="47"/>
      <c r="I33" s="257"/>
      <c r="J33" s="32"/>
      <c r="K33" s="47"/>
      <c r="L33" s="47"/>
      <c r="M33" s="257"/>
      <c r="N33" s="32">
        <v>8</v>
      </c>
      <c r="O33" s="47">
        <v>0</v>
      </c>
      <c r="P33" s="47" t="s">
        <v>147</v>
      </c>
      <c r="Q33" s="257">
        <v>2</v>
      </c>
      <c r="R33" s="32"/>
      <c r="S33" s="47"/>
      <c r="T33" s="47"/>
      <c r="U33" s="257"/>
      <c r="V33" s="32"/>
      <c r="W33" s="40"/>
      <c r="X33" s="41"/>
      <c r="Y33" s="257"/>
      <c r="Z33" s="32"/>
      <c r="AA33" s="47"/>
      <c r="AB33" s="47"/>
      <c r="AC33" s="257"/>
      <c r="AD33" s="32"/>
      <c r="AE33" s="47"/>
      <c r="AF33" s="47"/>
      <c r="AG33" s="257"/>
      <c r="AH33" s="270" t="s">
        <v>36</v>
      </c>
      <c r="AI33" s="20" t="s">
        <v>180</v>
      </c>
      <c r="AJ33" s="231"/>
      <c r="AK33" s="327"/>
      <c r="AL33" s="230"/>
    </row>
    <row r="34" spans="1:38" s="49" customFormat="1" ht="18.75" customHeight="1">
      <c r="A34" s="223" t="s">
        <v>38</v>
      </c>
      <c r="B34" s="162" t="s">
        <v>182</v>
      </c>
      <c r="C34" s="56" t="s">
        <v>208</v>
      </c>
      <c r="D34" s="225">
        <f t="shared" si="2"/>
        <v>12</v>
      </c>
      <c r="E34" s="77">
        <f t="shared" si="3"/>
        <v>3</v>
      </c>
      <c r="F34" s="32"/>
      <c r="G34" s="47"/>
      <c r="H34" s="47"/>
      <c r="I34" s="257"/>
      <c r="J34" s="32"/>
      <c r="K34" s="47"/>
      <c r="L34" s="47"/>
      <c r="M34" s="257"/>
      <c r="N34" s="32">
        <v>0</v>
      </c>
      <c r="O34" s="47">
        <v>12</v>
      </c>
      <c r="P34" s="47" t="s">
        <v>147</v>
      </c>
      <c r="Q34" s="257">
        <v>3</v>
      </c>
      <c r="R34" s="32"/>
      <c r="S34" s="47"/>
      <c r="T34" s="47"/>
      <c r="U34" s="257"/>
      <c r="V34" s="32"/>
      <c r="W34" s="40"/>
      <c r="X34" s="41"/>
      <c r="Y34" s="257"/>
      <c r="Z34" s="32"/>
      <c r="AA34" s="47"/>
      <c r="AB34" s="47"/>
      <c r="AC34" s="257"/>
      <c r="AD34" s="32"/>
      <c r="AE34" s="47"/>
      <c r="AF34" s="47"/>
      <c r="AG34" s="257"/>
      <c r="AH34" s="270" t="s">
        <v>37</v>
      </c>
      <c r="AI34" s="20" t="s">
        <v>213</v>
      </c>
      <c r="AJ34" s="231" t="s">
        <v>7</v>
      </c>
      <c r="AK34" s="232" t="s">
        <v>170</v>
      </c>
      <c r="AL34" s="230"/>
    </row>
    <row r="35" spans="1:38" s="49" customFormat="1" ht="18.75" customHeight="1">
      <c r="A35" s="223" t="s">
        <v>39</v>
      </c>
      <c r="B35" s="162" t="s">
        <v>183</v>
      </c>
      <c r="C35" s="56" t="s">
        <v>138</v>
      </c>
      <c r="D35" s="225">
        <v>8</v>
      </c>
      <c r="E35" s="77">
        <f t="shared" si="3"/>
        <v>2</v>
      </c>
      <c r="F35" s="32"/>
      <c r="G35" s="47"/>
      <c r="H35" s="47"/>
      <c r="I35" s="257"/>
      <c r="J35" s="32"/>
      <c r="K35" s="47"/>
      <c r="L35" s="47"/>
      <c r="M35" s="257"/>
      <c r="N35" s="32"/>
      <c r="O35" s="47"/>
      <c r="P35" s="47"/>
      <c r="Q35" s="257"/>
      <c r="R35" s="32">
        <v>0</v>
      </c>
      <c r="S35" s="47">
        <v>8</v>
      </c>
      <c r="T35" s="47" t="s">
        <v>147</v>
      </c>
      <c r="U35" s="257">
        <v>2</v>
      </c>
      <c r="V35" s="32"/>
      <c r="W35" s="40"/>
      <c r="X35" s="41"/>
      <c r="Y35" s="257"/>
      <c r="Z35" s="32"/>
      <c r="AA35" s="47"/>
      <c r="AB35" s="47"/>
      <c r="AC35" s="257"/>
      <c r="AD35" s="32"/>
      <c r="AE35" s="47"/>
      <c r="AF35" s="47"/>
      <c r="AG35" s="257"/>
      <c r="AH35" s="270"/>
      <c r="AI35" s="20"/>
      <c r="AJ35" s="231"/>
      <c r="AK35" s="232"/>
      <c r="AL35" s="230"/>
    </row>
    <row r="36" spans="1:38" s="49" customFormat="1" ht="18.75" customHeight="1">
      <c r="A36" s="223" t="s">
        <v>40</v>
      </c>
      <c r="B36" s="162" t="s">
        <v>184</v>
      </c>
      <c r="C36" s="56" t="s">
        <v>71</v>
      </c>
      <c r="D36" s="225">
        <v>12</v>
      </c>
      <c r="E36" s="77">
        <f t="shared" si="3"/>
        <v>2</v>
      </c>
      <c r="F36" s="32"/>
      <c r="G36" s="47"/>
      <c r="H36" s="47"/>
      <c r="I36" s="257"/>
      <c r="J36" s="32">
        <v>12</v>
      </c>
      <c r="K36" s="47">
        <v>0</v>
      </c>
      <c r="L36" s="47" t="s">
        <v>14</v>
      </c>
      <c r="M36" s="257">
        <v>2</v>
      </c>
      <c r="N36" s="32"/>
      <c r="O36" s="47"/>
      <c r="P36" s="47"/>
      <c r="Q36" s="257"/>
      <c r="R36" s="32"/>
      <c r="S36" s="47"/>
      <c r="T36" s="47"/>
      <c r="U36" s="257"/>
      <c r="V36" s="32"/>
      <c r="W36" s="40"/>
      <c r="X36" s="41"/>
      <c r="Y36" s="257"/>
      <c r="Z36" s="32"/>
      <c r="AA36" s="47"/>
      <c r="AB36" s="47"/>
      <c r="AC36" s="257"/>
      <c r="AD36" s="32"/>
      <c r="AE36" s="47"/>
      <c r="AF36" s="47"/>
      <c r="AG36" s="257"/>
      <c r="AH36" s="270" t="s">
        <v>73</v>
      </c>
      <c r="AI36" s="20" t="s">
        <v>177</v>
      </c>
      <c r="AJ36" s="231"/>
      <c r="AK36" s="232"/>
      <c r="AL36" s="230"/>
    </row>
    <row r="37" spans="1:38" s="49" customFormat="1" ht="18.75" customHeight="1">
      <c r="A37" s="223" t="s">
        <v>41</v>
      </c>
      <c r="B37" s="162" t="s">
        <v>185</v>
      </c>
      <c r="C37" s="56" t="s">
        <v>139</v>
      </c>
      <c r="D37" s="225">
        <f t="shared" si="2"/>
        <v>12</v>
      </c>
      <c r="E37" s="77">
        <f t="shared" si="3"/>
        <v>2</v>
      </c>
      <c r="F37" s="32"/>
      <c r="G37" s="47"/>
      <c r="H37" s="47"/>
      <c r="I37" s="257"/>
      <c r="J37" s="32">
        <v>0</v>
      </c>
      <c r="K37" s="47">
        <v>12</v>
      </c>
      <c r="L37" s="47" t="s">
        <v>147</v>
      </c>
      <c r="M37" s="257">
        <v>2</v>
      </c>
      <c r="N37" s="32"/>
      <c r="O37" s="47"/>
      <c r="P37" s="47"/>
      <c r="Q37" s="257"/>
      <c r="R37" s="32"/>
      <c r="S37" s="47"/>
      <c r="T37" s="47"/>
      <c r="U37" s="257"/>
      <c r="V37" s="32"/>
      <c r="W37" s="40"/>
      <c r="X37" s="41"/>
      <c r="Y37" s="257"/>
      <c r="Z37" s="32"/>
      <c r="AA37" s="47"/>
      <c r="AB37" s="47"/>
      <c r="AC37" s="257"/>
      <c r="AD37" s="32"/>
      <c r="AE37" s="47"/>
      <c r="AF37" s="47"/>
      <c r="AG37" s="257"/>
      <c r="AH37" s="270" t="s">
        <v>40</v>
      </c>
      <c r="AI37" s="20" t="s">
        <v>245</v>
      </c>
      <c r="AJ37" s="231"/>
      <c r="AK37" s="232"/>
      <c r="AL37" s="230"/>
    </row>
    <row r="38" spans="1:38" s="49" customFormat="1" ht="18.75" customHeight="1">
      <c r="A38" s="223" t="s">
        <v>42</v>
      </c>
      <c r="B38" s="162" t="s">
        <v>186</v>
      </c>
      <c r="C38" s="56" t="s">
        <v>72</v>
      </c>
      <c r="D38" s="225">
        <v>12</v>
      </c>
      <c r="E38" s="77">
        <f t="shared" si="3"/>
        <v>2</v>
      </c>
      <c r="F38" s="32"/>
      <c r="G38" s="47"/>
      <c r="H38" s="47"/>
      <c r="I38" s="257"/>
      <c r="J38" s="32"/>
      <c r="K38" s="47"/>
      <c r="L38" s="47"/>
      <c r="M38" s="257"/>
      <c r="N38" s="32">
        <v>12</v>
      </c>
      <c r="O38" s="47">
        <v>0</v>
      </c>
      <c r="P38" s="47" t="s">
        <v>147</v>
      </c>
      <c r="Q38" s="257">
        <v>2</v>
      </c>
      <c r="R38" s="32"/>
      <c r="S38" s="47"/>
      <c r="T38" s="47"/>
      <c r="U38" s="257"/>
      <c r="V38" s="32"/>
      <c r="W38" s="40"/>
      <c r="X38" s="41"/>
      <c r="Y38" s="257"/>
      <c r="Z38" s="32"/>
      <c r="AA38" s="47"/>
      <c r="AB38" s="47"/>
      <c r="AC38" s="257"/>
      <c r="AD38" s="32"/>
      <c r="AE38" s="47"/>
      <c r="AF38" s="47"/>
      <c r="AG38" s="257"/>
      <c r="AH38" s="270" t="s">
        <v>41</v>
      </c>
      <c r="AI38" s="20" t="s">
        <v>185</v>
      </c>
      <c r="AJ38" s="231"/>
      <c r="AK38" s="232"/>
      <c r="AL38" s="230"/>
    </row>
    <row r="39" spans="1:38" s="49" customFormat="1" ht="18.75" customHeight="1">
      <c r="A39" s="223" t="s">
        <v>43</v>
      </c>
      <c r="B39" s="162" t="s">
        <v>249</v>
      </c>
      <c r="C39" s="56" t="s">
        <v>140</v>
      </c>
      <c r="D39" s="225">
        <f t="shared" si="2"/>
        <v>12</v>
      </c>
      <c r="E39" s="77">
        <f t="shared" si="3"/>
        <v>2</v>
      </c>
      <c r="F39" s="32"/>
      <c r="G39" s="47"/>
      <c r="H39" s="47"/>
      <c r="I39" s="257"/>
      <c r="J39" s="32"/>
      <c r="K39" s="47"/>
      <c r="L39" s="47"/>
      <c r="M39" s="257"/>
      <c r="N39" s="32">
        <v>0</v>
      </c>
      <c r="O39" s="47">
        <v>12</v>
      </c>
      <c r="P39" s="47" t="s">
        <v>147</v>
      </c>
      <c r="Q39" s="257">
        <v>2</v>
      </c>
      <c r="R39" s="32"/>
      <c r="S39" s="47"/>
      <c r="T39" s="47"/>
      <c r="U39" s="257"/>
      <c r="V39" s="32"/>
      <c r="W39" s="40"/>
      <c r="X39" s="41"/>
      <c r="Y39" s="257"/>
      <c r="Z39" s="32"/>
      <c r="AA39" s="47"/>
      <c r="AB39" s="47"/>
      <c r="AC39" s="257"/>
      <c r="AD39" s="32"/>
      <c r="AE39" s="47"/>
      <c r="AF39" s="47"/>
      <c r="AG39" s="257"/>
      <c r="AH39" s="270" t="s">
        <v>42</v>
      </c>
      <c r="AI39" s="20" t="s">
        <v>215</v>
      </c>
      <c r="AJ39" s="231"/>
      <c r="AK39" s="232"/>
      <c r="AL39" s="230"/>
    </row>
    <row r="40" spans="1:38" s="49" customFormat="1" ht="18.75" customHeight="1">
      <c r="A40" s="223" t="s">
        <v>44</v>
      </c>
      <c r="B40" s="162" t="s">
        <v>187</v>
      </c>
      <c r="C40" s="56" t="s">
        <v>161</v>
      </c>
      <c r="D40" s="225">
        <v>12</v>
      </c>
      <c r="E40" s="77">
        <v>4</v>
      </c>
      <c r="F40" s="32">
        <v>12</v>
      </c>
      <c r="G40" s="47">
        <v>0</v>
      </c>
      <c r="H40" s="47" t="s">
        <v>14</v>
      </c>
      <c r="I40" s="257">
        <v>4</v>
      </c>
      <c r="J40" s="32"/>
      <c r="K40" s="47"/>
      <c r="L40" s="47"/>
      <c r="M40" s="257"/>
      <c r="N40" s="32"/>
      <c r="O40" s="47"/>
      <c r="P40" s="47"/>
      <c r="Q40" s="257"/>
      <c r="R40" s="32"/>
      <c r="S40" s="47"/>
      <c r="T40" s="47"/>
      <c r="U40" s="257"/>
      <c r="V40" s="32"/>
      <c r="W40" s="40"/>
      <c r="X40" s="41"/>
      <c r="Y40" s="257"/>
      <c r="Z40" s="32"/>
      <c r="AA40" s="47"/>
      <c r="AB40" s="47"/>
      <c r="AC40" s="257"/>
      <c r="AD40" s="32"/>
      <c r="AE40" s="47"/>
      <c r="AF40" s="47"/>
      <c r="AG40" s="257"/>
      <c r="AH40" s="270"/>
      <c r="AI40" s="20"/>
      <c r="AJ40" s="231"/>
      <c r="AK40" s="232"/>
      <c r="AL40" s="230"/>
    </row>
    <row r="41" spans="1:38" s="49" customFormat="1" ht="18.75" customHeight="1">
      <c r="A41" s="223" t="s">
        <v>45</v>
      </c>
      <c r="B41" s="162" t="s">
        <v>188</v>
      </c>
      <c r="C41" s="56" t="s">
        <v>160</v>
      </c>
      <c r="D41" s="225">
        <v>12</v>
      </c>
      <c r="E41" s="77">
        <v>3</v>
      </c>
      <c r="F41" s="32"/>
      <c r="G41" s="47"/>
      <c r="H41" s="47"/>
      <c r="I41" s="257"/>
      <c r="J41" s="32">
        <v>12</v>
      </c>
      <c r="K41" s="47">
        <v>0</v>
      </c>
      <c r="L41" s="47" t="s">
        <v>14</v>
      </c>
      <c r="M41" s="257">
        <v>3</v>
      </c>
      <c r="N41" s="32"/>
      <c r="O41" s="47"/>
      <c r="P41" s="47"/>
      <c r="Q41" s="257"/>
      <c r="R41" s="32"/>
      <c r="S41" s="47"/>
      <c r="T41" s="47"/>
      <c r="U41" s="257"/>
      <c r="V41" s="32"/>
      <c r="W41" s="40"/>
      <c r="X41" s="41"/>
      <c r="Y41" s="257"/>
      <c r="Z41" s="32"/>
      <c r="AA41" s="47"/>
      <c r="AB41" s="47"/>
      <c r="AC41" s="257"/>
      <c r="AD41" s="32"/>
      <c r="AE41" s="47"/>
      <c r="AF41" s="47"/>
      <c r="AG41" s="257"/>
      <c r="AH41" s="270" t="s">
        <v>44</v>
      </c>
      <c r="AI41" s="20" t="s">
        <v>214</v>
      </c>
      <c r="AJ41" s="231"/>
      <c r="AK41" s="232"/>
      <c r="AL41" s="230"/>
    </row>
    <row r="42" spans="1:38" s="49" customFormat="1" ht="18.75" customHeight="1">
      <c r="A42" s="223" t="s">
        <v>46</v>
      </c>
      <c r="B42" s="162" t="s">
        <v>189</v>
      </c>
      <c r="C42" s="56" t="s">
        <v>240</v>
      </c>
      <c r="D42" s="225">
        <f t="shared" si="2"/>
        <v>12</v>
      </c>
      <c r="E42" s="77">
        <f t="shared" si="3"/>
        <v>2</v>
      </c>
      <c r="F42" s="32"/>
      <c r="G42" s="47"/>
      <c r="H42" s="47"/>
      <c r="I42" s="257"/>
      <c r="J42" s="32"/>
      <c r="K42" s="47"/>
      <c r="L42" s="47"/>
      <c r="M42" s="257"/>
      <c r="N42" s="32">
        <v>0</v>
      </c>
      <c r="O42" s="47">
        <v>12</v>
      </c>
      <c r="P42" s="47" t="s">
        <v>147</v>
      </c>
      <c r="Q42" s="257">
        <v>2</v>
      </c>
      <c r="R42" s="32"/>
      <c r="S42" s="47"/>
      <c r="T42" s="47"/>
      <c r="U42" s="257"/>
      <c r="V42" s="32"/>
      <c r="W42" s="40"/>
      <c r="X42" s="41"/>
      <c r="Y42" s="257"/>
      <c r="Z42" s="32"/>
      <c r="AA42" s="47"/>
      <c r="AB42" s="47"/>
      <c r="AC42" s="257"/>
      <c r="AD42" s="32"/>
      <c r="AE42" s="47"/>
      <c r="AF42" s="47"/>
      <c r="AG42" s="257"/>
      <c r="AH42" s="270" t="s">
        <v>45</v>
      </c>
      <c r="AI42" s="20" t="s">
        <v>216</v>
      </c>
      <c r="AJ42" s="231"/>
      <c r="AK42" s="232"/>
      <c r="AL42" s="230"/>
    </row>
    <row r="43" spans="1:38" s="49" customFormat="1" ht="18.75" customHeight="1">
      <c r="A43" s="223" t="s">
        <v>47</v>
      </c>
      <c r="B43" s="162" t="s">
        <v>190</v>
      </c>
      <c r="C43" s="56" t="s">
        <v>162</v>
      </c>
      <c r="D43" s="225">
        <v>12</v>
      </c>
      <c r="E43" s="77">
        <v>2</v>
      </c>
      <c r="F43" s="32"/>
      <c r="G43" s="47"/>
      <c r="H43" s="47"/>
      <c r="I43" s="257"/>
      <c r="J43" s="32">
        <v>12</v>
      </c>
      <c r="K43" s="47">
        <v>0</v>
      </c>
      <c r="L43" s="47" t="s">
        <v>14</v>
      </c>
      <c r="M43" s="257">
        <v>2</v>
      </c>
      <c r="N43" s="32"/>
      <c r="O43" s="47"/>
      <c r="P43" s="47"/>
      <c r="Q43" s="257"/>
      <c r="R43" s="32"/>
      <c r="S43" s="47"/>
      <c r="T43" s="47"/>
      <c r="U43" s="257"/>
      <c r="V43" s="32"/>
      <c r="W43" s="40"/>
      <c r="X43" s="41"/>
      <c r="Y43" s="257"/>
      <c r="Z43" s="32"/>
      <c r="AA43" s="47"/>
      <c r="AB43" s="47"/>
      <c r="AC43" s="257"/>
      <c r="AD43" s="32"/>
      <c r="AE43" s="47"/>
      <c r="AF43" s="47"/>
      <c r="AG43" s="257"/>
      <c r="AH43" s="270" t="s">
        <v>73</v>
      </c>
      <c r="AI43" s="20" t="s">
        <v>177</v>
      </c>
      <c r="AJ43" s="231"/>
      <c r="AK43" s="232"/>
      <c r="AL43" s="230"/>
    </row>
    <row r="44" spans="1:38" s="49" customFormat="1" ht="18.75" customHeight="1">
      <c r="A44" s="223" t="s">
        <v>48</v>
      </c>
      <c r="B44" s="162" t="s">
        <v>191</v>
      </c>
      <c r="C44" s="56" t="s">
        <v>164</v>
      </c>
      <c r="D44" s="225">
        <v>8</v>
      </c>
      <c r="E44" s="77">
        <v>2</v>
      </c>
      <c r="F44" s="32"/>
      <c r="G44" s="47"/>
      <c r="H44" s="47"/>
      <c r="I44" s="257"/>
      <c r="J44" s="32">
        <v>0</v>
      </c>
      <c r="K44" s="47">
        <v>8</v>
      </c>
      <c r="L44" s="47" t="s">
        <v>147</v>
      </c>
      <c r="M44" s="257">
        <v>2</v>
      </c>
      <c r="N44" s="32"/>
      <c r="O44" s="47"/>
      <c r="P44" s="47"/>
      <c r="Q44" s="257"/>
      <c r="R44" s="32"/>
      <c r="S44" s="47"/>
      <c r="T44" s="47"/>
      <c r="U44" s="257"/>
      <c r="V44" s="32"/>
      <c r="W44" s="40"/>
      <c r="X44" s="41"/>
      <c r="Y44" s="257"/>
      <c r="Z44" s="32"/>
      <c r="AA44" s="47"/>
      <c r="AB44" s="47"/>
      <c r="AC44" s="257"/>
      <c r="AD44" s="32"/>
      <c r="AE44" s="47"/>
      <c r="AF44" s="47"/>
      <c r="AG44" s="257"/>
      <c r="AH44" s="270" t="s">
        <v>217</v>
      </c>
      <c r="AI44" s="20" t="s">
        <v>218</v>
      </c>
      <c r="AJ44" s="231"/>
      <c r="AK44" s="232"/>
      <c r="AL44" s="230"/>
    </row>
    <row r="45" spans="1:38" s="49" customFormat="1" ht="18.75" customHeight="1">
      <c r="A45" s="223" t="s">
        <v>49</v>
      </c>
      <c r="B45" s="162" t="s">
        <v>192</v>
      </c>
      <c r="C45" s="56" t="s">
        <v>163</v>
      </c>
      <c r="D45" s="225">
        <v>12</v>
      </c>
      <c r="E45" s="77">
        <v>2</v>
      </c>
      <c r="F45" s="32"/>
      <c r="G45" s="47"/>
      <c r="H45" s="47"/>
      <c r="I45" s="257"/>
      <c r="J45" s="32"/>
      <c r="K45" s="47"/>
      <c r="L45" s="47"/>
      <c r="M45" s="257"/>
      <c r="N45" s="32">
        <v>12</v>
      </c>
      <c r="O45" s="47">
        <v>0</v>
      </c>
      <c r="P45" s="47" t="s">
        <v>14</v>
      </c>
      <c r="Q45" s="257">
        <v>2</v>
      </c>
      <c r="R45" s="32"/>
      <c r="S45" s="47"/>
      <c r="T45" s="47"/>
      <c r="U45" s="257"/>
      <c r="V45" s="32"/>
      <c r="W45" s="40"/>
      <c r="X45" s="41"/>
      <c r="Y45" s="257"/>
      <c r="Z45" s="32"/>
      <c r="AA45" s="47"/>
      <c r="AB45" s="47"/>
      <c r="AC45" s="257"/>
      <c r="AD45" s="32"/>
      <c r="AE45" s="47"/>
      <c r="AF45" s="47"/>
      <c r="AG45" s="257"/>
      <c r="AH45" s="270" t="s">
        <v>217</v>
      </c>
      <c r="AI45" s="20" t="s">
        <v>190</v>
      </c>
      <c r="AJ45" s="231"/>
      <c r="AK45" s="232"/>
      <c r="AL45" s="230"/>
    </row>
    <row r="46" spans="1:38" s="49" customFormat="1" ht="18.75" customHeight="1">
      <c r="A46" s="223" t="s">
        <v>50</v>
      </c>
      <c r="B46" s="162" t="s">
        <v>193</v>
      </c>
      <c r="C46" s="56" t="s">
        <v>165</v>
      </c>
      <c r="D46" s="225">
        <f t="shared" si="2"/>
        <v>12</v>
      </c>
      <c r="E46" s="77">
        <v>2</v>
      </c>
      <c r="F46" s="32"/>
      <c r="G46" s="47"/>
      <c r="H46" s="47"/>
      <c r="I46" s="257"/>
      <c r="J46" s="32"/>
      <c r="K46" s="47"/>
      <c r="L46" s="47"/>
      <c r="M46" s="257"/>
      <c r="N46" s="32">
        <v>0</v>
      </c>
      <c r="O46" s="47">
        <v>12</v>
      </c>
      <c r="P46" s="47" t="s">
        <v>147</v>
      </c>
      <c r="Q46" s="257">
        <v>2</v>
      </c>
      <c r="R46" s="32"/>
      <c r="S46" s="62"/>
      <c r="T46" s="47"/>
      <c r="U46" s="257"/>
      <c r="V46" s="32"/>
      <c r="W46" s="62"/>
      <c r="X46" s="47"/>
      <c r="Y46" s="257"/>
      <c r="Z46" s="32"/>
      <c r="AA46" s="47"/>
      <c r="AB46" s="47"/>
      <c r="AC46" s="257"/>
      <c r="AD46" s="32"/>
      <c r="AE46" s="47"/>
      <c r="AF46" s="47"/>
      <c r="AG46" s="257"/>
      <c r="AH46" s="270" t="s">
        <v>49</v>
      </c>
      <c r="AI46" s="20" t="s">
        <v>219</v>
      </c>
      <c r="AJ46" s="231"/>
      <c r="AK46" s="232"/>
      <c r="AL46" s="230"/>
    </row>
    <row r="47" spans="1:38" s="49" customFormat="1" ht="18.75" customHeight="1">
      <c r="A47" s="223" t="s">
        <v>51</v>
      </c>
      <c r="B47" s="162" t="s">
        <v>194</v>
      </c>
      <c r="C47" s="56" t="s">
        <v>303</v>
      </c>
      <c r="D47" s="225">
        <f t="shared" si="2"/>
        <v>16</v>
      </c>
      <c r="E47" s="77">
        <f t="shared" si="3"/>
        <v>3</v>
      </c>
      <c r="F47" s="32"/>
      <c r="G47" s="47"/>
      <c r="H47" s="47"/>
      <c r="I47" s="257"/>
      <c r="J47" s="32"/>
      <c r="K47" s="47"/>
      <c r="L47" s="47"/>
      <c r="M47" s="257"/>
      <c r="N47" s="32"/>
      <c r="O47" s="47"/>
      <c r="P47" s="47"/>
      <c r="Q47" s="257"/>
      <c r="R47" s="32"/>
      <c r="S47" s="47"/>
      <c r="T47" s="47"/>
      <c r="U47" s="257"/>
      <c r="V47" s="32">
        <v>16</v>
      </c>
      <c r="W47" s="40">
        <v>0</v>
      </c>
      <c r="X47" s="41" t="s">
        <v>14</v>
      </c>
      <c r="Y47" s="257">
        <v>3</v>
      </c>
      <c r="Z47" s="32"/>
      <c r="AA47" s="47"/>
      <c r="AB47" s="47"/>
      <c r="AC47" s="257"/>
      <c r="AD47" s="32"/>
      <c r="AE47" s="47"/>
      <c r="AF47" s="47"/>
      <c r="AG47" s="257"/>
      <c r="AH47" s="270" t="s">
        <v>3</v>
      </c>
      <c r="AI47" s="20" t="s">
        <v>166</v>
      </c>
      <c r="AJ47" s="231" t="s">
        <v>35</v>
      </c>
      <c r="AK47" s="232" t="s">
        <v>179</v>
      </c>
      <c r="AL47" s="230"/>
    </row>
    <row r="48" spans="1:38" s="49" customFormat="1" ht="18.75" customHeight="1">
      <c r="A48" s="223" t="s">
        <v>52</v>
      </c>
      <c r="B48" s="162" t="s">
        <v>195</v>
      </c>
      <c r="C48" s="56" t="s">
        <v>304</v>
      </c>
      <c r="D48" s="225">
        <v>12</v>
      </c>
      <c r="E48" s="77">
        <v>2</v>
      </c>
      <c r="F48" s="32"/>
      <c r="G48" s="47"/>
      <c r="H48" s="47"/>
      <c r="I48" s="257"/>
      <c r="J48" s="32"/>
      <c r="K48" s="47"/>
      <c r="L48" s="47"/>
      <c r="M48" s="257"/>
      <c r="N48" s="32"/>
      <c r="O48" s="47"/>
      <c r="P48" s="47"/>
      <c r="Q48" s="257"/>
      <c r="R48" s="32"/>
      <c r="S48" s="47"/>
      <c r="T48" s="47"/>
      <c r="U48" s="257"/>
      <c r="V48" s="32">
        <v>0</v>
      </c>
      <c r="W48" s="47">
        <v>12</v>
      </c>
      <c r="X48" s="47" t="s">
        <v>147</v>
      </c>
      <c r="Y48" s="257">
        <v>2</v>
      </c>
      <c r="Z48" s="32"/>
      <c r="AA48" s="47"/>
      <c r="AB48" s="47"/>
      <c r="AC48" s="257"/>
      <c r="AD48" s="32"/>
      <c r="AE48" s="47"/>
      <c r="AF48" s="47"/>
      <c r="AG48" s="257"/>
      <c r="AH48" s="270" t="s">
        <v>51</v>
      </c>
      <c r="AI48" s="20" t="s">
        <v>246</v>
      </c>
      <c r="AJ48" s="231"/>
      <c r="AK48" s="232"/>
      <c r="AL48" s="230"/>
    </row>
    <row r="49" spans="1:38" s="49" customFormat="1" ht="18.75" customHeight="1">
      <c r="A49" s="223" t="s">
        <v>53</v>
      </c>
      <c r="B49" s="162" t="s">
        <v>196</v>
      </c>
      <c r="C49" s="56" t="s">
        <v>76</v>
      </c>
      <c r="D49" s="225">
        <f t="shared" si="2"/>
        <v>16</v>
      </c>
      <c r="E49" s="77">
        <f t="shared" si="3"/>
        <v>3</v>
      </c>
      <c r="F49" s="32"/>
      <c r="G49" s="47"/>
      <c r="H49" s="47"/>
      <c r="I49" s="257"/>
      <c r="J49" s="32"/>
      <c r="K49" s="47"/>
      <c r="L49" s="47"/>
      <c r="M49" s="257"/>
      <c r="N49" s="32">
        <v>16</v>
      </c>
      <c r="O49" s="47">
        <v>0</v>
      </c>
      <c r="P49" s="47" t="s">
        <v>14</v>
      </c>
      <c r="Q49" s="257">
        <v>3</v>
      </c>
      <c r="R49" s="32"/>
      <c r="S49" s="47"/>
      <c r="T49" s="47"/>
      <c r="U49" s="257"/>
      <c r="V49" s="32"/>
      <c r="W49" s="40"/>
      <c r="X49" s="41"/>
      <c r="Y49" s="257"/>
      <c r="Z49" s="32"/>
      <c r="AA49" s="47"/>
      <c r="AB49" s="47"/>
      <c r="AC49" s="257"/>
      <c r="AD49" s="32"/>
      <c r="AE49" s="47"/>
      <c r="AF49" s="47"/>
      <c r="AG49" s="257"/>
      <c r="AH49" s="270" t="s">
        <v>3</v>
      </c>
      <c r="AI49" s="20" t="s">
        <v>166</v>
      </c>
      <c r="AJ49" s="231" t="s">
        <v>35</v>
      </c>
      <c r="AK49" s="232" t="s">
        <v>179</v>
      </c>
      <c r="AL49" s="230"/>
    </row>
    <row r="50" spans="1:38" s="49" customFormat="1" ht="18.75" customHeight="1">
      <c r="A50" s="223" t="s">
        <v>54</v>
      </c>
      <c r="B50" s="162" t="s">
        <v>197</v>
      </c>
      <c r="C50" s="56" t="s">
        <v>222</v>
      </c>
      <c r="D50" s="225">
        <f t="shared" si="2"/>
        <v>12</v>
      </c>
      <c r="E50" s="77">
        <f t="shared" si="3"/>
        <v>2</v>
      </c>
      <c r="F50" s="32"/>
      <c r="G50" s="47"/>
      <c r="H50" s="47"/>
      <c r="I50" s="257"/>
      <c r="J50" s="32"/>
      <c r="K50" s="47"/>
      <c r="L50" s="47"/>
      <c r="M50" s="257"/>
      <c r="N50" s="32"/>
      <c r="O50" s="47"/>
      <c r="P50" s="47"/>
      <c r="Q50" s="257"/>
      <c r="R50" s="32">
        <v>0</v>
      </c>
      <c r="S50" s="47">
        <v>12</v>
      </c>
      <c r="T50" s="47" t="s">
        <v>147</v>
      </c>
      <c r="U50" s="257">
        <v>2</v>
      </c>
      <c r="V50" s="32"/>
      <c r="W50" s="40"/>
      <c r="X50" s="41"/>
      <c r="Y50" s="257"/>
      <c r="Z50" s="32"/>
      <c r="AA50" s="47"/>
      <c r="AB50" s="47"/>
      <c r="AC50" s="257"/>
      <c r="AD50" s="32"/>
      <c r="AE50" s="47"/>
      <c r="AF50" s="47"/>
      <c r="AG50" s="257"/>
      <c r="AH50" s="270" t="s">
        <v>53</v>
      </c>
      <c r="AI50" s="20" t="s">
        <v>196</v>
      </c>
      <c r="AJ50" s="231"/>
      <c r="AK50" s="232"/>
      <c r="AL50" s="230"/>
    </row>
    <row r="51" spans="1:38" s="49" customFormat="1" ht="18.75" customHeight="1">
      <c r="A51" s="223" t="s">
        <v>55</v>
      </c>
      <c r="B51" s="162" t="s">
        <v>198</v>
      </c>
      <c r="C51" s="56" t="s">
        <v>223</v>
      </c>
      <c r="D51" s="225">
        <f t="shared" si="2"/>
        <v>16</v>
      </c>
      <c r="E51" s="77">
        <f t="shared" si="3"/>
        <v>3</v>
      </c>
      <c r="F51" s="32"/>
      <c r="G51" s="47"/>
      <c r="H51" s="47"/>
      <c r="I51" s="257"/>
      <c r="J51" s="32"/>
      <c r="K51" s="47"/>
      <c r="L51" s="47"/>
      <c r="M51" s="257"/>
      <c r="N51" s="32">
        <v>16</v>
      </c>
      <c r="O51" s="47">
        <v>0</v>
      </c>
      <c r="P51" s="47" t="s">
        <v>14</v>
      </c>
      <c r="Q51" s="257">
        <v>3</v>
      </c>
      <c r="R51" s="32"/>
      <c r="S51" s="47"/>
      <c r="T51" s="47"/>
      <c r="U51" s="257"/>
      <c r="V51" s="32"/>
      <c r="W51" s="40"/>
      <c r="X51" s="41"/>
      <c r="Y51" s="257"/>
      <c r="Z51" s="32"/>
      <c r="AA51" s="47"/>
      <c r="AB51" s="47"/>
      <c r="AC51" s="257"/>
      <c r="AD51" s="32"/>
      <c r="AE51" s="47"/>
      <c r="AF51" s="47"/>
      <c r="AG51" s="257"/>
      <c r="AH51" s="270" t="s">
        <v>3</v>
      </c>
      <c r="AI51" s="20" t="s">
        <v>166</v>
      </c>
      <c r="AJ51" s="231" t="s">
        <v>35</v>
      </c>
      <c r="AK51" s="232" t="s">
        <v>179</v>
      </c>
      <c r="AL51" s="230"/>
    </row>
    <row r="52" spans="1:38" s="49" customFormat="1" ht="18.75" customHeight="1">
      <c r="A52" s="223" t="s">
        <v>143</v>
      </c>
      <c r="B52" s="162" t="s">
        <v>199</v>
      </c>
      <c r="C52" s="56" t="s">
        <v>224</v>
      </c>
      <c r="D52" s="225">
        <f t="shared" si="2"/>
        <v>12</v>
      </c>
      <c r="E52" s="77">
        <f t="shared" si="3"/>
        <v>2</v>
      </c>
      <c r="F52" s="32"/>
      <c r="G52" s="47"/>
      <c r="H52" s="47"/>
      <c r="I52" s="257"/>
      <c r="J52" s="32"/>
      <c r="K52" s="47"/>
      <c r="L52" s="47"/>
      <c r="M52" s="257"/>
      <c r="N52" s="32"/>
      <c r="O52" s="47"/>
      <c r="P52" s="47"/>
      <c r="Q52" s="257"/>
      <c r="R52" s="32">
        <v>0</v>
      </c>
      <c r="S52" s="47">
        <v>12</v>
      </c>
      <c r="T52" s="47" t="s">
        <v>147</v>
      </c>
      <c r="U52" s="257">
        <v>2</v>
      </c>
      <c r="V52" s="32"/>
      <c r="W52" s="40"/>
      <c r="X52" s="41"/>
      <c r="Y52" s="257"/>
      <c r="Z52" s="32"/>
      <c r="AA52" s="47"/>
      <c r="AB52" s="47"/>
      <c r="AC52" s="257"/>
      <c r="AD52" s="32"/>
      <c r="AE52" s="47"/>
      <c r="AF52" s="47"/>
      <c r="AG52" s="257"/>
      <c r="AH52" s="270" t="s">
        <v>55</v>
      </c>
      <c r="AI52" s="20" t="s">
        <v>220</v>
      </c>
      <c r="AJ52" s="231"/>
      <c r="AK52" s="232"/>
      <c r="AL52" s="230"/>
    </row>
    <row r="53" spans="1:38" s="49" customFormat="1" ht="18.75" customHeight="1">
      <c r="A53" s="223" t="s">
        <v>144</v>
      </c>
      <c r="B53" s="162" t="s">
        <v>200</v>
      </c>
      <c r="C53" s="56" t="s">
        <v>225</v>
      </c>
      <c r="D53" s="225">
        <f t="shared" si="2"/>
        <v>16</v>
      </c>
      <c r="E53" s="77">
        <f t="shared" si="3"/>
        <v>2</v>
      </c>
      <c r="F53" s="32"/>
      <c r="G53" s="47"/>
      <c r="H53" s="47"/>
      <c r="I53" s="257"/>
      <c r="J53" s="32"/>
      <c r="K53" s="47"/>
      <c r="L53" s="47"/>
      <c r="M53" s="257"/>
      <c r="N53" s="32"/>
      <c r="O53" s="47"/>
      <c r="P53" s="47"/>
      <c r="Q53" s="257"/>
      <c r="R53" s="32">
        <v>16</v>
      </c>
      <c r="S53" s="47">
        <v>0</v>
      </c>
      <c r="T53" s="47" t="s">
        <v>14</v>
      </c>
      <c r="U53" s="257">
        <v>2</v>
      </c>
      <c r="V53" s="32"/>
      <c r="W53" s="40"/>
      <c r="X53" s="41"/>
      <c r="Y53" s="257"/>
      <c r="Z53" s="32"/>
      <c r="AA53" s="47"/>
      <c r="AB53" s="47"/>
      <c r="AC53" s="257"/>
      <c r="AD53" s="32"/>
      <c r="AE53" s="47"/>
      <c r="AF53" s="47"/>
      <c r="AG53" s="257"/>
      <c r="AH53" s="283" t="s">
        <v>25</v>
      </c>
      <c r="AI53" s="281" t="s">
        <v>173</v>
      </c>
      <c r="AJ53" s="231"/>
      <c r="AK53" s="232"/>
      <c r="AL53" s="230"/>
    </row>
    <row r="54" spans="1:38" s="49" customFormat="1" ht="18.75" customHeight="1">
      <c r="A54" s="223" t="s">
        <v>56</v>
      </c>
      <c r="B54" s="162" t="s">
        <v>201</v>
      </c>
      <c r="C54" s="56" t="s">
        <v>226</v>
      </c>
      <c r="D54" s="225">
        <f t="shared" si="2"/>
        <v>12</v>
      </c>
      <c r="E54" s="77">
        <f t="shared" si="3"/>
        <v>2</v>
      </c>
      <c r="F54" s="32"/>
      <c r="G54" s="47"/>
      <c r="H54" s="47"/>
      <c r="I54" s="257"/>
      <c r="J54" s="32"/>
      <c r="K54" s="47"/>
      <c r="L54" s="47"/>
      <c r="M54" s="257"/>
      <c r="N54" s="32"/>
      <c r="O54" s="47"/>
      <c r="P54" s="47"/>
      <c r="Q54" s="257"/>
      <c r="R54" s="32">
        <v>0</v>
      </c>
      <c r="S54" s="47">
        <v>12</v>
      </c>
      <c r="T54" s="47" t="s">
        <v>147</v>
      </c>
      <c r="U54" s="257">
        <v>2</v>
      </c>
      <c r="V54" s="32"/>
      <c r="W54" s="47"/>
      <c r="X54" s="47"/>
      <c r="Y54" s="257"/>
      <c r="Z54" s="32"/>
      <c r="AA54" s="47"/>
      <c r="AB54" s="47"/>
      <c r="AC54" s="257"/>
      <c r="AD54" s="32"/>
      <c r="AE54" s="47"/>
      <c r="AF54" s="47"/>
      <c r="AG54" s="257"/>
      <c r="AH54" s="270" t="s">
        <v>144</v>
      </c>
      <c r="AI54" s="20" t="s">
        <v>244</v>
      </c>
      <c r="AJ54" s="231"/>
      <c r="AK54" s="232"/>
      <c r="AL54" s="230"/>
    </row>
    <row r="55" spans="1:38" s="49" customFormat="1" ht="18.75" customHeight="1" thickBot="1">
      <c r="A55" s="345" t="s">
        <v>57</v>
      </c>
      <c r="B55" s="346" t="s">
        <v>202</v>
      </c>
      <c r="C55" s="347" t="s">
        <v>141</v>
      </c>
      <c r="D55" s="348">
        <f t="shared" si="2"/>
        <v>12</v>
      </c>
      <c r="E55" s="349">
        <f t="shared" si="3"/>
        <v>3</v>
      </c>
      <c r="F55" s="348"/>
      <c r="G55" s="350"/>
      <c r="H55" s="350"/>
      <c r="I55" s="351"/>
      <c r="J55" s="348"/>
      <c r="K55" s="350"/>
      <c r="L55" s="350"/>
      <c r="M55" s="351"/>
      <c r="N55" s="348"/>
      <c r="O55" s="350"/>
      <c r="P55" s="350"/>
      <c r="Q55" s="351"/>
      <c r="R55" s="348"/>
      <c r="S55" s="350"/>
      <c r="T55" s="350"/>
      <c r="U55" s="351"/>
      <c r="V55" s="348">
        <v>12</v>
      </c>
      <c r="W55" s="349">
        <v>0</v>
      </c>
      <c r="X55" s="352" t="s">
        <v>14</v>
      </c>
      <c r="Y55" s="351">
        <v>3</v>
      </c>
      <c r="Z55" s="348"/>
      <c r="AA55" s="350"/>
      <c r="AB55" s="350"/>
      <c r="AC55" s="351"/>
      <c r="AD55" s="348"/>
      <c r="AE55" s="350"/>
      <c r="AF55" s="350"/>
      <c r="AG55" s="351"/>
      <c r="AH55" s="353" t="s">
        <v>20</v>
      </c>
      <c r="AI55" s="354" t="s">
        <v>171</v>
      </c>
      <c r="AJ55" s="355"/>
      <c r="AK55" s="356"/>
      <c r="AL55" s="230"/>
    </row>
    <row r="56" spans="1:37" s="49" customFormat="1" ht="15" customHeight="1">
      <c r="A56" s="296"/>
      <c r="B56" s="483" t="s">
        <v>130</v>
      </c>
      <c r="C56" s="573" t="s">
        <v>221</v>
      </c>
      <c r="D56" s="574"/>
      <c r="E56" s="574"/>
      <c r="F56" s="574"/>
      <c r="G56" s="574"/>
      <c r="H56" s="574"/>
      <c r="I56" s="574"/>
      <c r="J56" s="574"/>
      <c r="K56" s="574"/>
      <c r="L56" s="574"/>
      <c r="AH56" s="215"/>
      <c r="AI56" s="111"/>
      <c r="AJ56" s="215"/>
      <c r="AK56" s="111"/>
    </row>
    <row r="57" spans="1:37" s="49" customFormat="1" ht="21" customHeight="1">
      <c r="A57" s="296"/>
      <c r="B57" s="484"/>
      <c r="C57" s="485" t="s">
        <v>239</v>
      </c>
      <c r="D57" s="339"/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39"/>
      <c r="Q57" s="339"/>
      <c r="R57" s="339"/>
      <c r="S57" s="339"/>
      <c r="T57" s="339"/>
      <c r="U57" s="339"/>
      <c r="V57" s="339"/>
      <c r="W57" s="339"/>
      <c r="X57" s="339"/>
      <c r="Y57" s="339"/>
      <c r="Z57" s="339"/>
      <c r="AH57" s="215"/>
      <c r="AI57" s="111"/>
      <c r="AJ57" s="215"/>
      <c r="AK57" s="111"/>
    </row>
    <row r="58" spans="1:37" s="49" customFormat="1" ht="21" customHeight="1">
      <c r="A58" s="296"/>
      <c r="B58" s="485"/>
      <c r="C58" s="485" t="s">
        <v>237</v>
      </c>
      <c r="D58" s="485"/>
      <c r="E58" s="485"/>
      <c r="F58" s="485"/>
      <c r="G58" s="485"/>
      <c r="H58" s="485"/>
      <c r="I58" s="485"/>
      <c r="J58" s="485"/>
      <c r="K58" s="485"/>
      <c r="L58" s="485"/>
      <c r="P58" s="65"/>
      <c r="Q58" s="317"/>
      <c r="R58" s="317"/>
      <c r="S58" s="317"/>
      <c r="T58" s="317"/>
      <c r="U58" s="317"/>
      <c r="V58" s="317"/>
      <c r="W58" s="317"/>
      <c r="X58" s="317"/>
      <c r="Y58" s="317"/>
      <c r="Z58" s="317"/>
      <c r="AH58" s="215"/>
      <c r="AI58" s="111"/>
      <c r="AJ58" s="215"/>
      <c r="AK58" s="111"/>
    </row>
    <row r="59" spans="1:37" s="49" customFormat="1" ht="21" customHeight="1">
      <c r="A59" s="296"/>
      <c r="B59" s="485"/>
      <c r="C59" s="486" t="s">
        <v>238</v>
      </c>
      <c r="D59" s="485"/>
      <c r="E59" s="485"/>
      <c r="F59" s="485"/>
      <c r="G59" s="485"/>
      <c r="H59" s="485"/>
      <c r="I59" s="485"/>
      <c r="J59" s="485"/>
      <c r="K59" s="485"/>
      <c r="L59" s="485"/>
      <c r="P59" s="65"/>
      <c r="Q59" s="317"/>
      <c r="R59" s="317"/>
      <c r="S59" s="317"/>
      <c r="T59" s="317"/>
      <c r="U59" s="317"/>
      <c r="V59" s="317"/>
      <c r="W59" s="317"/>
      <c r="X59" s="317"/>
      <c r="Y59" s="317"/>
      <c r="Z59" s="317"/>
      <c r="AH59" s="215"/>
      <c r="AI59" s="111"/>
      <c r="AJ59" s="215"/>
      <c r="AK59" s="111"/>
    </row>
    <row r="60" spans="1:37" s="49" customFormat="1" ht="21" customHeight="1" thickBot="1">
      <c r="A60" s="296"/>
      <c r="C60" s="482" t="s">
        <v>302</v>
      </c>
      <c r="P60" s="65"/>
      <c r="Q60" s="317"/>
      <c r="R60" s="317"/>
      <c r="S60" s="317"/>
      <c r="T60" s="317"/>
      <c r="U60" s="317"/>
      <c r="V60" s="317"/>
      <c r="W60" s="317"/>
      <c r="X60" s="317"/>
      <c r="Y60" s="317"/>
      <c r="Z60" s="317"/>
      <c r="AH60" s="215"/>
      <c r="AI60" s="111"/>
      <c r="AJ60" s="215"/>
      <c r="AK60" s="111"/>
    </row>
    <row r="61" spans="1:37" s="49" customFormat="1" ht="21" customHeight="1">
      <c r="A61" s="219"/>
      <c r="B61" s="555" t="s">
        <v>21</v>
      </c>
      <c r="C61" s="319"/>
      <c r="D61" s="316" t="s">
        <v>132</v>
      </c>
      <c r="E61" s="298" t="s">
        <v>108</v>
      </c>
      <c r="F61" s="547" t="s">
        <v>0</v>
      </c>
      <c r="G61" s="548"/>
      <c r="H61" s="548"/>
      <c r="I61" s="548"/>
      <c r="J61" s="548"/>
      <c r="K61" s="548"/>
      <c r="L61" s="548"/>
      <c r="M61" s="548"/>
      <c r="N61" s="548"/>
      <c r="O61" s="548"/>
      <c r="P61" s="548"/>
      <c r="Q61" s="548"/>
      <c r="R61" s="548"/>
      <c r="S61" s="548"/>
      <c r="T61" s="548"/>
      <c r="U61" s="548"/>
      <c r="V61" s="548"/>
      <c r="W61" s="548"/>
      <c r="X61" s="548"/>
      <c r="Y61" s="548"/>
      <c r="Z61" s="548"/>
      <c r="AA61" s="548"/>
      <c r="AB61" s="548"/>
      <c r="AC61" s="548"/>
      <c r="AD61" s="549"/>
      <c r="AE61" s="549"/>
      <c r="AF61" s="549"/>
      <c r="AG61" s="549"/>
      <c r="AH61" s="543" t="s">
        <v>24</v>
      </c>
      <c r="AI61" s="544"/>
      <c r="AJ61" s="544"/>
      <c r="AK61" s="569"/>
    </row>
    <row r="62" spans="1:37" s="49" customFormat="1" ht="21" customHeight="1" thickBot="1">
      <c r="A62" s="220"/>
      <c r="B62" s="566"/>
      <c r="C62" s="299" t="s">
        <v>1</v>
      </c>
      <c r="D62" s="300" t="s">
        <v>2</v>
      </c>
      <c r="E62" s="300"/>
      <c r="F62" s="259"/>
      <c r="G62" s="295" t="s">
        <v>3</v>
      </c>
      <c r="H62" s="295"/>
      <c r="I62" s="272"/>
      <c r="J62" s="295"/>
      <c r="K62" s="295" t="s">
        <v>4</v>
      </c>
      <c r="L62" s="295"/>
      <c r="M62" s="272"/>
      <c r="N62" s="295"/>
      <c r="O62" s="258" t="s">
        <v>5</v>
      </c>
      <c r="P62" s="295"/>
      <c r="Q62" s="272"/>
      <c r="R62" s="295"/>
      <c r="S62" s="258" t="s">
        <v>6</v>
      </c>
      <c r="T62" s="295"/>
      <c r="U62" s="272"/>
      <c r="V62" s="295"/>
      <c r="W62" s="258" t="s">
        <v>7</v>
      </c>
      <c r="X62" s="295"/>
      <c r="Y62" s="272"/>
      <c r="Z62" s="259"/>
      <c r="AA62" s="295" t="s">
        <v>8</v>
      </c>
      <c r="AB62" s="295"/>
      <c r="AC62" s="271"/>
      <c r="AD62" s="259"/>
      <c r="AE62" s="295" t="s">
        <v>20</v>
      </c>
      <c r="AF62" s="295"/>
      <c r="AG62" s="272"/>
      <c r="AH62" s="545"/>
      <c r="AI62" s="546"/>
      <c r="AJ62" s="546"/>
      <c r="AK62" s="570"/>
    </row>
    <row r="63" spans="1:37" s="49" customFormat="1" ht="21" customHeight="1">
      <c r="A63" s="221"/>
      <c r="B63" s="301"/>
      <c r="C63" s="302"/>
      <c r="D63" s="303"/>
      <c r="F63" s="298" t="s">
        <v>133</v>
      </c>
      <c r="G63" s="304" t="s">
        <v>10</v>
      </c>
      <c r="H63" s="304" t="s">
        <v>12</v>
      </c>
      <c r="I63" s="305" t="s">
        <v>13</v>
      </c>
      <c r="J63" s="298" t="s">
        <v>133</v>
      </c>
      <c r="K63" s="304" t="s">
        <v>10</v>
      </c>
      <c r="L63" s="304" t="s">
        <v>12</v>
      </c>
      <c r="M63" s="305" t="s">
        <v>13</v>
      </c>
      <c r="N63" s="298" t="s">
        <v>133</v>
      </c>
      <c r="O63" s="304" t="s">
        <v>10</v>
      </c>
      <c r="P63" s="304" t="s">
        <v>12</v>
      </c>
      <c r="Q63" s="305" t="s">
        <v>13</v>
      </c>
      <c r="R63" s="298" t="s">
        <v>133</v>
      </c>
      <c r="S63" s="304" t="s">
        <v>10</v>
      </c>
      <c r="T63" s="304" t="s">
        <v>12</v>
      </c>
      <c r="U63" s="305" t="s">
        <v>13</v>
      </c>
      <c r="V63" s="298" t="s">
        <v>133</v>
      </c>
      <c r="W63" s="304" t="s">
        <v>10</v>
      </c>
      <c r="X63" s="304" t="s">
        <v>12</v>
      </c>
      <c r="Y63" s="305" t="s">
        <v>13</v>
      </c>
      <c r="Z63" s="298" t="s">
        <v>133</v>
      </c>
      <c r="AA63" s="304" t="s">
        <v>10</v>
      </c>
      <c r="AB63" s="304" t="s">
        <v>12</v>
      </c>
      <c r="AC63" s="305" t="s">
        <v>13</v>
      </c>
      <c r="AD63" s="298" t="s">
        <v>133</v>
      </c>
      <c r="AE63" s="304" t="s">
        <v>10</v>
      </c>
      <c r="AF63" s="304" t="s">
        <v>12</v>
      </c>
      <c r="AG63" s="305" t="s">
        <v>13</v>
      </c>
      <c r="AH63" s="378"/>
      <c r="AI63" s="488" t="s">
        <v>21</v>
      </c>
      <c r="AJ63" s="314"/>
      <c r="AK63" s="507" t="s">
        <v>21</v>
      </c>
    </row>
    <row r="64" spans="1:37" s="49" customFormat="1" ht="21" customHeight="1">
      <c r="A64" s="296"/>
      <c r="B64" s="568" t="s">
        <v>266</v>
      </c>
      <c r="C64" s="542"/>
      <c r="D64" s="410">
        <f>SUM(D65:D73)</f>
        <v>98</v>
      </c>
      <c r="E64" s="519">
        <f>SUM(E65:E73)</f>
        <v>29</v>
      </c>
      <c r="F64" s="410">
        <f aca="true" t="shared" si="4" ref="F64:AG64">SUM(F65:F73)</f>
        <v>0</v>
      </c>
      <c r="G64" s="411">
        <f t="shared" si="4"/>
        <v>0</v>
      </c>
      <c r="H64" s="411"/>
      <c r="I64" s="412">
        <f t="shared" si="4"/>
        <v>0</v>
      </c>
      <c r="J64" s="410">
        <f t="shared" si="4"/>
        <v>0</v>
      </c>
      <c r="K64" s="411">
        <f t="shared" si="4"/>
        <v>0</v>
      </c>
      <c r="L64" s="411"/>
      <c r="M64" s="412">
        <f t="shared" si="4"/>
        <v>0</v>
      </c>
      <c r="N64" s="410">
        <f t="shared" si="4"/>
        <v>14</v>
      </c>
      <c r="O64" s="411">
        <f t="shared" si="4"/>
        <v>4</v>
      </c>
      <c r="P64" s="411"/>
      <c r="Q64" s="412">
        <f t="shared" si="4"/>
        <v>6</v>
      </c>
      <c r="R64" s="410">
        <f t="shared" si="4"/>
        <v>20</v>
      </c>
      <c r="S64" s="411">
        <f t="shared" si="4"/>
        <v>12</v>
      </c>
      <c r="T64" s="411"/>
      <c r="U64" s="412">
        <f t="shared" si="4"/>
        <v>9</v>
      </c>
      <c r="V64" s="410">
        <f t="shared" si="4"/>
        <v>12</v>
      </c>
      <c r="W64" s="411">
        <f t="shared" si="4"/>
        <v>4</v>
      </c>
      <c r="X64" s="411"/>
      <c r="Y64" s="412">
        <f t="shared" si="4"/>
        <v>4</v>
      </c>
      <c r="Z64" s="410">
        <f t="shared" si="4"/>
        <v>0</v>
      </c>
      <c r="AA64" s="411">
        <f t="shared" si="4"/>
        <v>12</v>
      </c>
      <c r="AB64" s="411"/>
      <c r="AC64" s="412">
        <f t="shared" si="4"/>
        <v>4</v>
      </c>
      <c r="AD64" s="410">
        <f t="shared" si="4"/>
        <v>0</v>
      </c>
      <c r="AE64" s="411">
        <f t="shared" si="4"/>
        <v>20</v>
      </c>
      <c r="AF64" s="411"/>
      <c r="AG64" s="412">
        <f t="shared" si="4"/>
        <v>6</v>
      </c>
      <c r="AH64" s="340"/>
      <c r="AI64" s="341"/>
      <c r="AJ64" s="454"/>
      <c r="AK64" s="508"/>
    </row>
    <row r="65" spans="1:37" s="49" customFormat="1" ht="21" customHeight="1">
      <c r="A65" s="296" t="s">
        <v>58</v>
      </c>
      <c r="B65" s="472" t="s">
        <v>252</v>
      </c>
      <c r="C65" s="473" t="s">
        <v>250</v>
      </c>
      <c r="D65" s="514">
        <f>SUM(F65:G65,J65:K65,N65:O65,R65:S65,V65:W65,Z65:AA65,AD65:AE65)</f>
        <v>10</v>
      </c>
      <c r="E65" s="365">
        <f aca="true" t="shared" si="5" ref="E65:E72">SUM(I65,M65,Q65,U65,Y65,AC65,AG65)</f>
        <v>3</v>
      </c>
      <c r="F65" s="383"/>
      <c r="G65" s="373"/>
      <c r="H65" s="373"/>
      <c r="I65" s="384"/>
      <c r="J65" s="383"/>
      <c r="K65" s="373"/>
      <c r="L65" s="373"/>
      <c r="M65" s="384"/>
      <c r="N65" s="383">
        <v>6</v>
      </c>
      <c r="O65" s="373">
        <v>4</v>
      </c>
      <c r="P65" s="373" t="s">
        <v>147</v>
      </c>
      <c r="Q65" s="384">
        <v>3</v>
      </c>
      <c r="R65" s="383"/>
      <c r="S65" s="373"/>
      <c r="T65" s="373"/>
      <c r="U65" s="384"/>
      <c r="V65" s="383"/>
      <c r="W65" s="373"/>
      <c r="X65" s="373"/>
      <c r="Y65" s="384"/>
      <c r="Z65" s="383"/>
      <c r="AA65" s="373"/>
      <c r="AB65" s="373"/>
      <c r="AC65" s="384"/>
      <c r="AD65" s="383"/>
      <c r="AE65" s="373"/>
      <c r="AF65" s="373"/>
      <c r="AG65" s="384"/>
      <c r="AH65" s="496"/>
      <c r="AI65" s="489"/>
      <c r="AJ65" s="492"/>
      <c r="AK65" s="509"/>
    </row>
    <row r="66" spans="1:37" s="49" customFormat="1" ht="21" customHeight="1">
      <c r="A66" s="296" t="s">
        <v>59</v>
      </c>
      <c r="B66" s="406" t="s">
        <v>260</v>
      </c>
      <c r="C66" s="407" t="s">
        <v>251</v>
      </c>
      <c r="D66" s="515">
        <f aca="true" t="shared" si="6" ref="D66:D73">SUM(F66:H66,J66:L66,N66:O66,R66:S66,V66:W66,Z66:AB66,AD66:AE66)</f>
        <v>16</v>
      </c>
      <c r="E66" s="365">
        <f t="shared" si="5"/>
        <v>4</v>
      </c>
      <c r="F66" s="360"/>
      <c r="G66" s="363"/>
      <c r="H66" s="363"/>
      <c r="I66" s="390"/>
      <c r="J66" s="360"/>
      <c r="K66" s="363"/>
      <c r="L66" s="363"/>
      <c r="M66" s="390"/>
      <c r="N66" s="360"/>
      <c r="O66" s="363"/>
      <c r="P66" s="363"/>
      <c r="Q66" s="390"/>
      <c r="R66" s="360">
        <v>8</v>
      </c>
      <c r="S66" s="363">
        <v>8</v>
      </c>
      <c r="T66" s="363" t="s">
        <v>14</v>
      </c>
      <c r="U66" s="390">
        <v>4</v>
      </c>
      <c r="V66" s="360"/>
      <c r="W66" s="363"/>
      <c r="X66" s="363"/>
      <c r="Y66" s="390"/>
      <c r="Z66" s="360"/>
      <c r="AA66" s="363"/>
      <c r="AB66" s="363"/>
      <c r="AC66" s="390"/>
      <c r="AD66" s="360"/>
      <c r="AE66" s="363"/>
      <c r="AF66" s="363"/>
      <c r="AG66" s="390"/>
      <c r="AH66" s="495" t="s">
        <v>59</v>
      </c>
      <c r="AI66" s="490" t="s">
        <v>252</v>
      </c>
      <c r="AJ66" s="493"/>
      <c r="AK66" s="510"/>
    </row>
    <row r="67" spans="1:37" s="49" customFormat="1" ht="21" customHeight="1">
      <c r="A67" s="296" t="s">
        <v>60</v>
      </c>
      <c r="B67" s="406" t="s">
        <v>253</v>
      </c>
      <c r="C67" s="407" t="s">
        <v>282</v>
      </c>
      <c r="D67" s="515">
        <f t="shared" si="6"/>
        <v>8</v>
      </c>
      <c r="E67" s="365">
        <f t="shared" si="5"/>
        <v>3</v>
      </c>
      <c r="F67" s="360"/>
      <c r="G67" s="363"/>
      <c r="H67" s="363"/>
      <c r="I67" s="390"/>
      <c r="J67" s="360"/>
      <c r="K67" s="363"/>
      <c r="L67" s="363"/>
      <c r="M67" s="390"/>
      <c r="N67" s="360">
        <v>8</v>
      </c>
      <c r="O67" s="363">
        <v>0</v>
      </c>
      <c r="P67" s="363" t="s">
        <v>14</v>
      </c>
      <c r="Q67" s="390">
        <v>3</v>
      </c>
      <c r="R67" s="360"/>
      <c r="S67" s="363"/>
      <c r="T67" s="363"/>
      <c r="U67" s="390"/>
      <c r="V67" s="360"/>
      <c r="W67" s="363"/>
      <c r="X67" s="363"/>
      <c r="Y67" s="390"/>
      <c r="Z67" s="360"/>
      <c r="AA67" s="363"/>
      <c r="AB67" s="363"/>
      <c r="AC67" s="390"/>
      <c r="AD67" s="360"/>
      <c r="AE67" s="363"/>
      <c r="AF67" s="363"/>
      <c r="AG67" s="390"/>
      <c r="AH67" s="495"/>
      <c r="AI67" s="490"/>
      <c r="AJ67" s="493"/>
      <c r="AK67" s="510"/>
    </row>
    <row r="68" spans="1:37" s="49" customFormat="1" ht="21" customHeight="1">
      <c r="A68" s="296" t="s">
        <v>61</v>
      </c>
      <c r="B68" s="406" t="s">
        <v>254</v>
      </c>
      <c r="C68" s="407" t="s">
        <v>283</v>
      </c>
      <c r="D68" s="515">
        <f t="shared" si="6"/>
        <v>8</v>
      </c>
      <c r="E68" s="365">
        <f t="shared" si="5"/>
        <v>2</v>
      </c>
      <c r="F68" s="360"/>
      <c r="G68" s="363"/>
      <c r="H68" s="363"/>
      <c r="I68" s="390"/>
      <c r="J68" s="360"/>
      <c r="K68" s="363"/>
      <c r="L68" s="363"/>
      <c r="M68" s="390"/>
      <c r="N68" s="360"/>
      <c r="O68" s="363"/>
      <c r="P68" s="363"/>
      <c r="Q68" s="390"/>
      <c r="R68" s="360">
        <v>4</v>
      </c>
      <c r="S68" s="363">
        <v>4</v>
      </c>
      <c r="T68" s="363" t="s">
        <v>147</v>
      </c>
      <c r="U68" s="390">
        <v>2</v>
      </c>
      <c r="V68" s="360"/>
      <c r="W68" s="363"/>
      <c r="X68" s="363"/>
      <c r="Y68" s="390"/>
      <c r="Z68" s="360"/>
      <c r="AA68" s="363"/>
      <c r="AB68" s="363"/>
      <c r="AC68" s="390"/>
      <c r="AD68" s="360"/>
      <c r="AE68" s="363"/>
      <c r="AF68" s="363"/>
      <c r="AG68" s="390"/>
      <c r="AH68" s="495" t="s">
        <v>60</v>
      </c>
      <c r="AI68" s="490" t="s">
        <v>253</v>
      </c>
      <c r="AJ68" s="493"/>
      <c r="AK68" s="510"/>
    </row>
    <row r="69" spans="1:37" s="49" customFormat="1" ht="21" customHeight="1">
      <c r="A69" s="296" t="s">
        <v>95</v>
      </c>
      <c r="B69" s="406" t="s">
        <v>261</v>
      </c>
      <c r="C69" s="407" t="s">
        <v>284</v>
      </c>
      <c r="D69" s="515">
        <f t="shared" si="6"/>
        <v>8</v>
      </c>
      <c r="E69" s="365">
        <f t="shared" si="5"/>
        <v>2</v>
      </c>
      <c r="F69" s="360"/>
      <c r="G69" s="363"/>
      <c r="H69" s="363"/>
      <c r="I69" s="390"/>
      <c r="J69" s="360"/>
      <c r="K69" s="363"/>
      <c r="L69" s="363"/>
      <c r="M69" s="390"/>
      <c r="N69" s="360"/>
      <c r="O69" s="363"/>
      <c r="P69" s="363"/>
      <c r="Q69" s="390"/>
      <c r="R69" s="360"/>
      <c r="S69" s="363"/>
      <c r="T69" s="363"/>
      <c r="U69" s="390"/>
      <c r="V69" s="360">
        <v>8</v>
      </c>
      <c r="W69" s="363">
        <v>0</v>
      </c>
      <c r="X69" s="363" t="s">
        <v>147</v>
      </c>
      <c r="Y69" s="390">
        <v>2</v>
      </c>
      <c r="Z69" s="360"/>
      <c r="AA69" s="363"/>
      <c r="AB69" s="363"/>
      <c r="AC69" s="390"/>
      <c r="AD69" s="360"/>
      <c r="AE69" s="363"/>
      <c r="AF69" s="363"/>
      <c r="AG69" s="390"/>
      <c r="AH69" s="495" t="s">
        <v>61</v>
      </c>
      <c r="AI69" s="490" t="s">
        <v>254</v>
      </c>
      <c r="AJ69" s="493"/>
      <c r="AK69" s="510"/>
    </row>
    <row r="70" spans="1:37" s="49" customFormat="1" ht="21" customHeight="1">
      <c r="A70" s="296" t="s">
        <v>96</v>
      </c>
      <c r="B70" s="406" t="s">
        <v>257</v>
      </c>
      <c r="C70" s="407" t="s">
        <v>255</v>
      </c>
      <c r="D70" s="515">
        <f t="shared" si="6"/>
        <v>8</v>
      </c>
      <c r="E70" s="365">
        <f t="shared" si="5"/>
        <v>3</v>
      </c>
      <c r="F70" s="360"/>
      <c r="G70" s="363"/>
      <c r="H70" s="363"/>
      <c r="I70" s="390"/>
      <c r="J70" s="360"/>
      <c r="K70" s="363"/>
      <c r="L70" s="363"/>
      <c r="M70" s="390"/>
      <c r="N70" s="360"/>
      <c r="O70" s="363"/>
      <c r="P70" s="363"/>
      <c r="Q70" s="390"/>
      <c r="R70" s="360">
        <v>8</v>
      </c>
      <c r="S70" s="363">
        <v>0</v>
      </c>
      <c r="T70" s="363" t="s">
        <v>147</v>
      </c>
      <c r="U70" s="390">
        <v>3</v>
      </c>
      <c r="V70" s="360"/>
      <c r="W70" s="363"/>
      <c r="X70" s="363"/>
      <c r="Y70" s="390"/>
      <c r="Z70" s="360"/>
      <c r="AA70" s="363"/>
      <c r="AB70" s="363"/>
      <c r="AC70" s="390"/>
      <c r="AD70" s="360"/>
      <c r="AE70" s="363"/>
      <c r="AF70" s="363"/>
      <c r="AG70" s="390"/>
      <c r="AH70" s="495"/>
      <c r="AI70" s="490"/>
      <c r="AJ70" s="493"/>
      <c r="AK70" s="510"/>
    </row>
    <row r="71" spans="1:37" s="49" customFormat="1" ht="21" customHeight="1">
      <c r="A71" s="296" t="s">
        <v>98</v>
      </c>
      <c r="B71" s="406" t="s">
        <v>262</v>
      </c>
      <c r="C71" s="407" t="s">
        <v>256</v>
      </c>
      <c r="D71" s="515">
        <f t="shared" si="6"/>
        <v>8</v>
      </c>
      <c r="E71" s="365">
        <f t="shared" si="5"/>
        <v>2</v>
      </c>
      <c r="F71" s="360"/>
      <c r="G71" s="363"/>
      <c r="H71" s="363"/>
      <c r="I71" s="390"/>
      <c r="J71" s="360"/>
      <c r="K71" s="363"/>
      <c r="L71" s="363"/>
      <c r="M71" s="390"/>
      <c r="N71" s="360"/>
      <c r="O71" s="363"/>
      <c r="P71" s="363"/>
      <c r="Q71" s="390"/>
      <c r="R71" s="360"/>
      <c r="S71" s="363"/>
      <c r="T71" s="363"/>
      <c r="U71" s="390"/>
      <c r="V71" s="360">
        <v>4</v>
      </c>
      <c r="W71" s="363">
        <v>4</v>
      </c>
      <c r="X71" s="363" t="s">
        <v>14</v>
      </c>
      <c r="Y71" s="390">
        <v>2</v>
      </c>
      <c r="Z71" s="360"/>
      <c r="AA71" s="363"/>
      <c r="AB71" s="363"/>
      <c r="AC71" s="390"/>
      <c r="AD71" s="360"/>
      <c r="AE71" s="363"/>
      <c r="AF71" s="363"/>
      <c r="AG71" s="390"/>
      <c r="AH71" s="495" t="s">
        <v>96</v>
      </c>
      <c r="AI71" s="490" t="s">
        <v>257</v>
      </c>
      <c r="AJ71" s="493"/>
      <c r="AK71" s="510"/>
    </row>
    <row r="72" spans="1:37" s="49" customFormat="1" ht="21" customHeight="1">
      <c r="A72" s="296" t="s">
        <v>99</v>
      </c>
      <c r="B72" s="406" t="s">
        <v>263</v>
      </c>
      <c r="C72" s="407" t="s">
        <v>258</v>
      </c>
      <c r="D72" s="515">
        <f t="shared" si="6"/>
        <v>12</v>
      </c>
      <c r="E72" s="365">
        <f t="shared" si="5"/>
        <v>4</v>
      </c>
      <c r="F72" s="360"/>
      <c r="G72" s="363"/>
      <c r="H72" s="363"/>
      <c r="I72" s="390"/>
      <c r="J72" s="360"/>
      <c r="K72" s="363"/>
      <c r="L72" s="363"/>
      <c r="M72" s="390"/>
      <c r="N72" s="360"/>
      <c r="O72" s="363"/>
      <c r="P72" s="363"/>
      <c r="Q72" s="390"/>
      <c r="R72" s="360"/>
      <c r="S72" s="363"/>
      <c r="T72" s="363"/>
      <c r="U72" s="390"/>
      <c r="V72" s="360"/>
      <c r="W72" s="363"/>
      <c r="X72" s="363"/>
      <c r="Y72" s="390"/>
      <c r="Z72" s="360">
        <v>0</v>
      </c>
      <c r="AA72" s="363">
        <v>12</v>
      </c>
      <c r="AB72" s="363" t="s">
        <v>147</v>
      </c>
      <c r="AC72" s="390">
        <v>4</v>
      </c>
      <c r="AD72" s="360"/>
      <c r="AE72" s="363"/>
      <c r="AF72" s="363"/>
      <c r="AG72" s="390"/>
      <c r="AH72" s="495" t="s">
        <v>58</v>
      </c>
      <c r="AI72" s="490" t="s">
        <v>252</v>
      </c>
      <c r="AJ72" s="493"/>
      <c r="AK72" s="510"/>
    </row>
    <row r="73" spans="1:37" s="49" customFormat="1" ht="21" customHeight="1">
      <c r="A73" s="296" t="s">
        <v>100</v>
      </c>
      <c r="B73" s="408" t="s">
        <v>264</v>
      </c>
      <c r="C73" s="409" t="s">
        <v>259</v>
      </c>
      <c r="D73" s="516">
        <f t="shared" si="6"/>
        <v>20</v>
      </c>
      <c r="E73" s="365">
        <f aca="true" t="shared" si="7" ref="E73:E78">SUM(I73,M73,Q73,U73,Y73,AC73,AG73)</f>
        <v>6</v>
      </c>
      <c r="F73" s="360"/>
      <c r="G73" s="363"/>
      <c r="H73" s="363"/>
      <c r="I73" s="390"/>
      <c r="J73" s="360"/>
      <c r="K73" s="363"/>
      <c r="L73" s="363"/>
      <c r="M73" s="390"/>
      <c r="N73" s="360"/>
      <c r="O73" s="363"/>
      <c r="P73" s="363"/>
      <c r="Q73" s="390"/>
      <c r="R73" s="360"/>
      <c r="S73" s="363"/>
      <c r="T73" s="363"/>
      <c r="U73" s="390"/>
      <c r="V73" s="360"/>
      <c r="W73" s="363"/>
      <c r="X73" s="363"/>
      <c r="Y73" s="390"/>
      <c r="Z73" s="360"/>
      <c r="AA73" s="363"/>
      <c r="AB73" s="363"/>
      <c r="AC73" s="390"/>
      <c r="AD73" s="360">
        <v>0</v>
      </c>
      <c r="AE73" s="363">
        <v>20</v>
      </c>
      <c r="AF73" s="363" t="s">
        <v>14</v>
      </c>
      <c r="AG73" s="390">
        <v>6</v>
      </c>
      <c r="AH73" s="495" t="s">
        <v>58</v>
      </c>
      <c r="AI73" s="490" t="s">
        <v>252</v>
      </c>
      <c r="AJ73" s="493"/>
      <c r="AK73" s="510"/>
    </row>
    <row r="74" spans="1:37" s="49" customFormat="1" ht="21" customHeight="1">
      <c r="A74" s="296" t="s">
        <v>101</v>
      </c>
      <c r="B74" s="568" t="s">
        <v>275</v>
      </c>
      <c r="C74" s="542"/>
      <c r="D74" s="410">
        <f>SUM(D75:D78)</f>
        <v>40</v>
      </c>
      <c r="E74" s="519">
        <f>SUM(E75:E78)</f>
        <v>14</v>
      </c>
      <c r="F74" s="91">
        <f>SUM(F75:F78)</f>
        <v>0</v>
      </c>
      <c r="G74" s="93">
        <f>SUM(G75:G78)</f>
        <v>0</v>
      </c>
      <c r="H74" s="93"/>
      <c r="I74" s="95">
        <f>SUM(I75:I78)</f>
        <v>0</v>
      </c>
      <c r="J74" s="91">
        <f>SUM(J75:J78)</f>
        <v>0</v>
      </c>
      <c r="K74" s="93">
        <f>SUM(K75:K78)</f>
        <v>0</v>
      </c>
      <c r="L74" s="93"/>
      <c r="M74" s="94">
        <f>SUM(M75:M78)</f>
        <v>0</v>
      </c>
      <c r="N74" s="92">
        <f>SUM(N75:N78)</f>
        <v>0</v>
      </c>
      <c r="O74" s="93">
        <f>SUM(O75:O78)</f>
        <v>0</v>
      </c>
      <c r="P74" s="93"/>
      <c r="Q74" s="95">
        <f>SUM(Q75:Q78)</f>
        <v>0</v>
      </c>
      <c r="R74" s="91">
        <f>SUM(R75:R78)</f>
        <v>0</v>
      </c>
      <c r="S74" s="93">
        <f>SUM(S75:S78)</f>
        <v>0</v>
      </c>
      <c r="T74" s="93"/>
      <c r="U74" s="94">
        <f>SUM(U75:U78)</f>
        <v>0</v>
      </c>
      <c r="V74" s="92">
        <f>SUM(V75:V78)</f>
        <v>22</v>
      </c>
      <c r="W74" s="93">
        <f>SUM(W75:W78)</f>
        <v>0</v>
      </c>
      <c r="X74" s="93"/>
      <c r="Y74" s="95">
        <f>SUM(Y75:Y78)</f>
        <v>7</v>
      </c>
      <c r="Z74" s="91">
        <f>SUM(Z75:Z78)</f>
        <v>18</v>
      </c>
      <c r="AA74" s="93">
        <f>SUM(AA75:AA78)</f>
        <v>0</v>
      </c>
      <c r="AB74" s="93"/>
      <c r="AC74" s="94">
        <f>SUM(AC75:AC78)</f>
        <v>7</v>
      </c>
      <c r="AD74" s="92">
        <f>SUM(AD75:AD78)</f>
        <v>0</v>
      </c>
      <c r="AE74" s="93">
        <f>SUM(AE75:AE78)</f>
        <v>0</v>
      </c>
      <c r="AF74" s="93"/>
      <c r="AG74" s="94">
        <f>SUM(AG75:AG78)</f>
        <v>0</v>
      </c>
      <c r="AH74" s="497"/>
      <c r="AI74" s="491"/>
      <c r="AJ74" s="494"/>
      <c r="AK74" s="511"/>
    </row>
    <row r="75" spans="1:37" s="49" customFormat="1" ht="21" customHeight="1">
      <c r="A75" s="296" t="s">
        <v>102</v>
      </c>
      <c r="B75" s="472" t="s">
        <v>267</v>
      </c>
      <c r="C75" s="473" t="s">
        <v>268</v>
      </c>
      <c r="D75" s="514">
        <f>SUM(F75:H75,K75:M75,P75:R75,U75:W75,Z75:AB75,AE75:AG75,AJ75:AL75)</f>
        <v>6</v>
      </c>
      <c r="E75" s="365">
        <f t="shared" si="7"/>
        <v>3</v>
      </c>
      <c r="F75" s="383"/>
      <c r="G75" s="373"/>
      <c r="H75" s="373"/>
      <c r="I75" s="384"/>
      <c r="J75" s="383"/>
      <c r="K75" s="373"/>
      <c r="L75" s="373"/>
      <c r="M75" s="384"/>
      <c r="N75" s="383"/>
      <c r="O75" s="373"/>
      <c r="P75" s="373"/>
      <c r="Q75" s="384"/>
      <c r="R75" s="383"/>
      <c r="S75" s="373"/>
      <c r="T75" s="373"/>
      <c r="U75" s="384"/>
      <c r="V75" s="383"/>
      <c r="W75" s="373"/>
      <c r="X75" s="373"/>
      <c r="Y75" s="384"/>
      <c r="Z75" s="383">
        <v>6</v>
      </c>
      <c r="AA75" s="373">
        <v>0</v>
      </c>
      <c r="AB75" s="373" t="s">
        <v>147</v>
      </c>
      <c r="AC75" s="384">
        <v>3</v>
      </c>
      <c r="AD75" s="383"/>
      <c r="AE75" s="373"/>
      <c r="AF75" s="373"/>
      <c r="AG75" s="384"/>
      <c r="AH75" s="495"/>
      <c r="AI75" s="490"/>
      <c r="AJ75" s="493"/>
      <c r="AK75" s="510"/>
    </row>
    <row r="76" spans="1:37" s="49" customFormat="1" ht="21" customHeight="1">
      <c r="A76" s="296" t="s">
        <v>103</v>
      </c>
      <c r="B76" s="406" t="s">
        <v>269</v>
      </c>
      <c r="C76" s="407" t="s">
        <v>270</v>
      </c>
      <c r="D76" s="515">
        <f>SUM(F76:H76,K76:M76,P76:R76,U76:W76,Z76:AB76,AE76:AG76,AJ76:AL76)</f>
        <v>10</v>
      </c>
      <c r="E76" s="365">
        <f t="shared" si="7"/>
        <v>3</v>
      </c>
      <c r="F76" s="360"/>
      <c r="G76" s="363"/>
      <c r="H76" s="363"/>
      <c r="I76" s="390"/>
      <c r="J76" s="360"/>
      <c r="K76" s="363"/>
      <c r="L76" s="363"/>
      <c r="M76" s="390"/>
      <c r="N76" s="360"/>
      <c r="O76" s="363"/>
      <c r="P76" s="363"/>
      <c r="Q76" s="390"/>
      <c r="R76" s="360"/>
      <c r="S76" s="363"/>
      <c r="T76" s="363"/>
      <c r="U76" s="390"/>
      <c r="V76" s="360">
        <v>10</v>
      </c>
      <c r="W76" s="363">
        <v>0</v>
      </c>
      <c r="X76" s="363" t="s">
        <v>147</v>
      </c>
      <c r="Y76" s="390">
        <v>3</v>
      </c>
      <c r="Z76" s="360"/>
      <c r="AA76" s="363"/>
      <c r="AB76" s="363"/>
      <c r="AC76" s="390"/>
      <c r="AD76" s="360"/>
      <c r="AE76" s="363"/>
      <c r="AF76" s="363"/>
      <c r="AG76" s="390"/>
      <c r="AH76" s="495"/>
      <c r="AI76" s="490"/>
      <c r="AJ76" s="493"/>
      <c r="AK76" s="510"/>
    </row>
    <row r="77" spans="1:37" s="49" customFormat="1" ht="21" customHeight="1">
      <c r="A77" s="296" t="s">
        <v>104</v>
      </c>
      <c r="B77" s="406" t="s">
        <v>271</v>
      </c>
      <c r="C77" s="407" t="s">
        <v>272</v>
      </c>
      <c r="D77" s="515">
        <f>SUM(F77:H77,K77:M77,P77:R77,U77:W77,Z77:AB77,AE77:AG77,AJ77:AL77)</f>
        <v>12</v>
      </c>
      <c r="E77" s="365">
        <f t="shared" si="7"/>
        <v>4</v>
      </c>
      <c r="F77" s="360"/>
      <c r="G77" s="363"/>
      <c r="H77" s="363"/>
      <c r="I77" s="390"/>
      <c r="J77" s="360"/>
      <c r="K77" s="363"/>
      <c r="L77" s="363"/>
      <c r="M77" s="390"/>
      <c r="N77" s="360"/>
      <c r="O77" s="363"/>
      <c r="P77" s="363"/>
      <c r="Q77" s="390"/>
      <c r="R77" s="360"/>
      <c r="S77" s="363"/>
      <c r="T77" s="363"/>
      <c r="U77" s="390"/>
      <c r="V77" s="360">
        <v>12</v>
      </c>
      <c r="W77" s="363">
        <v>0</v>
      </c>
      <c r="X77" s="363" t="s">
        <v>147</v>
      </c>
      <c r="Y77" s="390">
        <v>4</v>
      </c>
      <c r="Z77" s="360"/>
      <c r="AA77" s="363"/>
      <c r="AB77" s="363"/>
      <c r="AC77" s="390"/>
      <c r="AD77" s="360"/>
      <c r="AE77" s="363"/>
      <c r="AF77" s="363"/>
      <c r="AG77" s="390"/>
      <c r="AH77" s="495"/>
      <c r="AI77" s="490"/>
      <c r="AJ77" s="493"/>
      <c r="AK77" s="510"/>
    </row>
    <row r="78" spans="1:37" s="49" customFormat="1" ht="21" customHeight="1" thickBot="1">
      <c r="A78" s="498" t="s">
        <v>105</v>
      </c>
      <c r="B78" s="499" t="s">
        <v>273</v>
      </c>
      <c r="C78" s="500" t="s">
        <v>274</v>
      </c>
      <c r="D78" s="518">
        <f>SUM(F78:H78,K78:M78,P78:R78,U78:W78,Z78:AB78,AE78:AG78,AJ78:AL78)</f>
        <v>12</v>
      </c>
      <c r="E78" s="517">
        <f t="shared" si="7"/>
        <v>4</v>
      </c>
      <c r="F78" s="501"/>
      <c r="G78" s="502"/>
      <c r="H78" s="502"/>
      <c r="I78" s="503"/>
      <c r="J78" s="501"/>
      <c r="K78" s="502"/>
      <c r="L78" s="502"/>
      <c r="M78" s="503"/>
      <c r="N78" s="501"/>
      <c r="O78" s="502"/>
      <c r="P78" s="502"/>
      <c r="Q78" s="503"/>
      <c r="R78" s="501"/>
      <c r="S78" s="502"/>
      <c r="T78" s="502"/>
      <c r="U78" s="503"/>
      <c r="V78" s="501"/>
      <c r="W78" s="502"/>
      <c r="X78" s="502"/>
      <c r="Y78" s="503"/>
      <c r="Z78" s="501">
        <v>12</v>
      </c>
      <c r="AA78" s="502">
        <v>0</v>
      </c>
      <c r="AB78" s="502" t="s">
        <v>14</v>
      </c>
      <c r="AC78" s="503">
        <v>4</v>
      </c>
      <c r="AD78" s="501"/>
      <c r="AE78" s="502"/>
      <c r="AF78" s="502"/>
      <c r="AG78" s="503"/>
      <c r="AH78" s="504"/>
      <c r="AI78" s="505"/>
      <c r="AJ78" s="506"/>
      <c r="AK78" s="512"/>
    </row>
    <row r="79" spans="1:50" s="66" customFormat="1" ht="15.75">
      <c r="A79" s="192"/>
      <c r="B79" s="7"/>
      <c r="C79" s="118" t="s">
        <v>131</v>
      </c>
      <c r="D79" s="559"/>
      <c r="E79" s="560"/>
      <c r="F79" s="561"/>
      <c r="G79" s="561"/>
      <c r="H79" s="49"/>
      <c r="I79" s="49"/>
      <c r="J79" s="176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176"/>
      <c r="Z79" s="49"/>
      <c r="AA79" s="49"/>
      <c r="AB79" s="49"/>
      <c r="AC79" s="49"/>
      <c r="AD79" s="176"/>
      <c r="AE79" s="49"/>
      <c r="AF79" s="49"/>
      <c r="AG79" s="49"/>
      <c r="AH79" s="65"/>
      <c r="AI79" s="49"/>
      <c r="AJ79" s="65"/>
      <c r="AK79" s="176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</row>
    <row r="80" spans="1:50" s="66" customFormat="1" ht="16.5" thickBot="1">
      <c r="A80" s="23" t="s">
        <v>142</v>
      </c>
      <c r="B80" s="288"/>
      <c r="C80" s="288"/>
      <c r="D80" s="288"/>
      <c r="E80" s="288"/>
      <c r="F80" s="288"/>
      <c r="G80" s="288"/>
      <c r="H80" s="288"/>
      <c r="I80" s="288"/>
      <c r="J80" s="288"/>
      <c r="K80" s="288"/>
      <c r="L80" s="288"/>
      <c r="M80" s="288"/>
      <c r="N80" s="288"/>
      <c r="O80" s="288"/>
      <c r="P80" s="288"/>
      <c r="Q80" s="288"/>
      <c r="R80" s="288"/>
      <c r="S80" s="288"/>
      <c r="T80" s="288"/>
      <c r="U80" s="288"/>
      <c r="V80" s="288"/>
      <c r="W80" s="288"/>
      <c r="X80" s="288"/>
      <c r="Y80" s="288"/>
      <c r="Z80" s="288"/>
      <c r="AA80" s="288"/>
      <c r="AB80" s="288"/>
      <c r="AC80" s="288"/>
      <c r="AD80" s="288"/>
      <c r="AE80" s="288"/>
      <c r="AF80" s="288"/>
      <c r="AG80" s="288"/>
      <c r="AH80" s="288"/>
      <c r="AI80" s="288"/>
      <c r="AJ80" s="288"/>
      <c r="AK80" s="288"/>
      <c r="AL80" s="49"/>
      <c r="AM80" s="65"/>
      <c r="AN80" s="121"/>
      <c r="AO80" s="49"/>
      <c r="AP80" s="49"/>
      <c r="AQ80" s="49"/>
      <c r="AR80" s="21"/>
      <c r="AS80" s="21"/>
      <c r="AT80" s="21"/>
      <c r="AU80" s="21"/>
      <c r="AV80" s="49"/>
      <c r="AW80" s="49"/>
      <c r="AX80" s="49"/>
    </row>
    <row r="81" spans="1:47" s="49" customFormat="1" ht="15" customHeight="1">
      <c r="A81" s="219"/>
      <c r="B81" s="555" t="s">
        <v>21</v>
      </c>
      <c r="C81" s="297"/>
      <c r="D81" s="298" t="s">
        <v>132</v>
      </c>
      <c r="E81" s="298" t="s">
        <v>108</v>
      </c>
      <c r="F81" s="547" t="s">
        <v>0</v>
      </c>
      <c r="G81" s="548"/>
      <c r="H81" s="548"/>
      <c r="I81" s="548"/>
      <c r="J81" s="548"/>
      <c r="K81" s="548"/>
      <c r="L81" s="548"/>
      <c r="M81" s="548"/>
      <c r="N81" s="548"/>
      <c r="O81" s="548"/>
      <c r="P81" s="548"/>
      <c r="Q81" s="548"/>
      <c r="R81" s="548"/>
      <c r="S81" s="548"/>
      <c r="T81" s="548"/>
      <c r="U81" s="548"/>
      <c r="V81" s="548"/>
      <c r="W81" s="548"/>
      <c r="X81" s="548"/>
      <c r="Y81" s="548"/>
      <c r="Z81" s="548"/>
      <c r="AA81" s="548"/>
      <c r="AB81" s="548"/>
      <c r="AC81" s="548"/>
      <c r="AD81" s="549"/>
      <c r="AE81" s="549"/>
      <c r="AF81" s="549"/>
      <c r="AG81" s="549"/>
      <c r="AH81" s="543" t="s">
        <v>24</v>
      </c>
      <c r="AI81" s="544"/>
      <c r="AJ81" s="544"/>
      <c r="AK81" s="544"/>
      <c r="AM81" s="65"/>
      <c r="AN81" s="121"/>
      <c r="AR81" s="21"/>
      <c r="AS81" s="21"/>
      <c r="AT81" s="21"/>
      <c r="AU81" s="21"/>
    </row>
    <row r="82" spans="1:47" s="49" customFormat="1" ht="15" customHeight="1" thickBot="1">
      <c r="A82" s="220"/>
      <c r="B82" s="556"/>
      <c r="C82" s="299" t="s">
        <v>1</v>
      </c>
      <c r="D82" s="300" t="s">
        <v>2</v>
      </c>
      <c r="E82" s="300"/>
      <c r="F82" s="259"/>
      <c r="G82" s="295" t="s">
        <v>3</v>
      </c>
      <c r="H82" s="295"/>
      <c r="I82" s="272"/>
      <c r="J82" s="295"/>
      <c r="K82" s="295" t="s">
        <v>4</v>
      </c>
      <c r="L82" s="295"/>
      <c r="M82" s="272"/>
      <c r="N82" s="295"/>
      <c r="O82" s="258" t="s">
        <v>5</v>
      </c>
      <c r="P82" s="295"/>
      <c r="Q82" s="272"/>
      <c r="R82" s="295"/>
      <c r="S82" s="258" t="s">
        <v>6</v>
      </c>
      <c r="T82" s="295"/>
      <c r="U82" s="272"/>
      <c r="V82" s="295"/>
      <c r="W82" s="258" t="s">
        <v>7</v>
      </c>
      <c r="X82" s="295"/>
      <c r="Y82" s="272"/>
      <c r="Z82" s="259"/>
      <c r="AA82" s="295" t="s">
        <v>8</v>
      </c>
      <c r="AB82" s="295"/>
      <c r="AC82" s="271"/>
      <c r="AD82" s="259"/>
      <c r="AE82" s="295" t="s">
        <v>20</v>
      </c>
      <c r="AF82" s="295"/>
      <c r="AG82" s="272"/>
      <c r="AH82" s="545"/>
      <c r="AI82" s="546"/>
      <c r="AJ82" s="546"/>
      <c r="AK82" s="546"/>
      <c r="AM82" s="65"/>
      <c r="AN82" s="121"/>
      <c r="AR82" s="21"/>
      <c r="AS82" s="21"/>
      <c r="AT82" s="21"/>
      <c r="AU82" s="21"/>
    </row>
    <row r="83" spans="1:47" s="49" customFormat="1" ht="15" customHeight="1">
      <c r="A83" s="249"/>
      <c r="B83" s="309"/>
      <c r="C83" s="302"/>
      <c r="D83" s="303"/>
      <c r="F83" s="298" t="s">
        <v>133</v>
      </c>
      <c r="G83" s="304" t="s">
        <v>10</v>
      </c>
      <c r="H83" s="304" t="s">
        <v>12</v>
      </c>
      <c r="I83" s="305" t="s">
        <v>13</v>
      </c>
      <c r="J83" s="298" t="s">
        <v>133</v>
      </c>
      <c r="K83" s="304" t="s">
        <v>10</v>
      </c>
      <c r="L83" s="304" t="s">
        <v>12</v>
      </c>
      <c r="M83" s="305" t="s">
        <v>13</v>
      </c>
      <c r="N83" s="298" t="s">
        <v>133</v>
      </c>
      <c r="O83" s="304" t="s">
        <v>10</v>
      </c>
      <c r="P83" s="304" t="s">
        <v>12</v>
      </c>
      <c r="Q83" s="305" t="s">
        <v>13</v>
      </c>
      <c r="R83" s="298" t="s">
        <v>133</v>
      </c>
      <c r="S83" s="304" t="s">
        <v>10</v>
      </c>
      <c r="T83" s="304" t="s">
        <v>12</v>
      </c>
      <c r="U83" s="305" t="s">
        <v>13</v>
      </c>
      <c r="V83" s="310" t="s">
        <v>133</v>
      </c>
      <c r="W83" s="311" t="s">
        <v>10</v>
      </c>
      <c r="X83" s="311" t="s">
        <v>12</v>
      </c>
      <c r="Y83" s="312" t="s">
        <v>13</v>
      </c>
      <c r="Z83" s="298" t="s">
        <v>133</v>
      </c>
      <c r="AA83" s="304" t="s">
        <v>10</v>
      </c>
      <c r="AB83" s="304" t="s">
        <v>12</v>
      </c>
      <c r="AC83" s="305" t="s">
        <v>13</v>
      </c>
      <c r="AD83" s="298" t="s">
        <v>133</v>
      </c>
      <c r="AE83" s="304" t="s">
        <v>10</v>
      </c>
      <c r="AF83" s="304" t="s">
        <v>12</v>
      </c>
      <c r="AG83" s="305" t="s">
        <v>13</v>
      </c>
      <c r="AH83" s="273"/>
      <c r="AI83" s="313" t="s">
        <v>21</v>
      </c>
      <c r="AJ83" s="314"/>
      <c r="AK83" s="315" t="s">
        <v>21</v>
      </c>
      <c r="AM83" s="65"/>
      <c r="AN83" s="121"/>
      <c r="AR83" s="21"/>
      <c r="AS83" s="21"/>
      <c r="AT83" s="21"/>
      <c r="AU83" s="21"/>
    </row>
    <row r="84" spans="1:50" ht="15.75" customHeight="1">
      <c r="A84" s="175"/>
      <c r="B84" s="541" t="s">
        <v>265</v>
      </c>
      <c r="C84" s="542"/>
      <c r="D84" s="53">
        <f>SUM(D85:D86)</f>
        <v>48</v>
      </c>
      <c r="E84" s="54">
        <f>SUM(E85:E86)</f>
        <v>15</v>
      </c>
      <c r="F84" s="91">
        <f>SUM(F85:F86)</f>
        <v>0</v>
      </c>
      <c r="G84" s="93">
        <f>SUM(G85:G86)</f>
        <v>0</v>
      </c>
      <c r="H84" s="93"/>
      <c r="I84" s="277">
        <f aca="true" t="shared" si="8" ref="I84:O84">SUM(I85:I86)</f>
        <v>0</v>
      </c>
      <c r="J84" s="91">
        <f t="shared" si="8"/>
        <v>0</v>
      </c>
      <c r="K84" s="93">
        <f t="shared" si="8"/>
        <v>0</v>
      </c>
      <c r="L84" s="93">
        <f t="shared" si="8"/>
        <v>0</v>
      </c>
      <c r="M84" s="94">
        <f t="shared" si="8"/>
        <v>0</v>
      </c>
      <c r="N84" s="91">
        <f t="shared" si="8"/>
        <v>0</v>
      </c>
      <c r="O84" s="93">
        <f t="shared" si="8"/>
        <v>0</v>
      </c>
      <c r="P84" s="93"/>
      <c r="Q84" s="277">
        <f>SUM(Q85:Q86)</f>
        <v>0</v>
      </c>
      <c r="R84" s="91">
        <f>SUM(R85:R86)</f>
        <v>0</v>
      </c>
      <c r="S84" s="93">
        <f>SUM(S85:S86)</f>
        <v>0</v>
      </c>
      <c r="T84" s="93"/>
      <c r="U84" s="277">
        <f>SUM(U85:U86)</f>
        <v>0</v>
      </c>
      <c r="V84" s="91">
        <f>SUM(V85:V86)</f>
        <v>0</v>
      </c>
      <c r="W84" s="93">
        <f>SUM(W85:W86)</f>
        <v>0</v>
      </c>
      <c r="X84" s="93"/>
      <c r="Y84" s="277">
        <f>SUM(Y85:Y86)</f>
        <v>0</v>
      </c>
      <c r="Z84" s="91">
        <f>SUM(Z85:Z86)</f>
        <v>36</v>
      </c>
      <c r="AA84" s="93">
        <f>SUM(AA85:AA86)</f>
        <v>16</v>
      </c>
      <c r="AB84" s="93"/>
      <c r="AC84" s="277">
        <f>SUM(AC85:AC86)</f>
        <v>14</v>
      </c>
      <c r="AD84" s="91">
        <f>SUM(AD85:AD86)</f>
        <v>0</v>
      </c>
      <c r="AE84" s="93">
        <f>SUM(AE85:AE86)</f>
        <v>0</v>
      </c>
      <c r="AF84" s="93"/>
      <c r="AG84" s="277">
        <f>SUM(AG85:AG86)</f>
        <v>0</v>
      </c>
      <c r="AH84" s="282" t="s">
        <v>4</v>
      </c>
      <c r="AI84" s="8" t="s">
        <v>167</v>
      </c>
      <c r="AJ84" s="252" t="s">
        <v>34</v>
      </c>
      <c r="AK84" s="164" t="s">
        <v>178</v>
      </c>
      <c r="AL84" s="49"/>
      <c r="AM84" s="65"/>
      <c r="AN84" s="121"/>
      <c r="AO84" s="49"/>
      <c r="AP84" s="49"/>
      <c r="AR84" s="21"/>
      <c r="AS84" s="21"/>
      <c r="AT84" s="21"/>
      <c r="AU84" s="21"/>
      <c r="AV84" s="21"/>
      <c r="AW84" s="21"/>
      <c r="AX84" s="21"/>
    </row>
    <row r="85" spans="1:50" ht="19.5" customHeight="1">
      <c r="A85" s="202" t="s">
        <v>58</v>
      </c>
      <c r="B85" s="13" t="s">
        <v>229</v>
      </c>
      <c r="C85" s="72" t="s">
        <v>301</v>
      </c>
      <c r="D85" s="32">
        <v>26</v>
      </c>
      <c r="E85" s="35">
        <v>7</v>
      </c>
      <c r="F85" s="294"/>
      <c r="G85" s="52"/>
      <c r="H85" s="74"/>
      <c r="I85" s="274"/>
      <c r="J85" s="294"/>
      <c r="K85" s="51"/>
      <c r="L85" s="74"/>
      <c r="M85" s="274"/>
      <c r="N85" s="139"/>
      <c r="O85" s="77"/>
      <c r="P85" s="78"/>
      <c r="Q85" s="254"/>
      <c r="R85" s="77"/>
      <c r="S85" s="226"/>
      <c r="T85" s="78"/>
      <c r="U85" s="254"/>
      <c r="V85" s="77"/>
      <c r="W85" s="226"/>
      <c r="X85" s="78"/>
      <c r="Y85" s="254"/>
      <c r="Z85" s="139">
        <v>18</v>
      </c>
      <c r="AA85" s="51">
        <v>8</v>
      </c>
      <c r="AB85" s="74" t="s">
        <v>14</v>
      </c>
      <c r="AC85" s="274">
        <v>7</v>
      </c>
      <c r="AD85" s="50"/>
      <c r="AE85" s="52"/>
      <c r="AF85" s="74"/>
      <c r="AG85" s="274"/>
      <c r="AH85" s="264" t="s">
        <v>50</v>
      </c>
      <c r="AI85" s="342" t="s">
        <v>193</v>
      </c>
      <c r="AJ85" s="179"/>
      <c r="AK85" s="344"/>
      <c r="AL85" s="49"/>
      <c r="AM85" s="65"/>
      <c r="AN85" s="121"/>
      <c r="AO85" s="49"/>
      <c r="AP85" s="49"/>
      <c r="AR85" s="21"/>
      <c r="AS85" s="21"/>
      <c r="AT85" s="21"/>
      <c r="AU85" s="21"/>
      <c r="AV85" s="21"/>
      <c r="AW85" s="21"/>
      <c r="AX85" s="21"/>
    </row>
    <row r="86" spans="1:50" ht="19.5" customHeight="1">
      <c r="A86" s="202" t="s">
        <v>59</v>
      </c>
      <c r="B86" s="13" t="s">
        <v>230</v>
      </c>
      <c r="C86" s="72" t="s">
        <v>228</v>
      </c>
      <c r="D86" s="32">
        <v>22</v>
      </c>
      <c r="E86" s="35">
        <v>8</v>
      </c>
      <c r="F86" s="38"/>
      <c r="G86" s="45"/>
      <c r="H86" s="36"/>
      <c r="I86" s="275"/>
      <c r="J86" s="38"/>
      <c r="K86" s="35"/>
      <c r="L86" s="357"/>
      <c r="M86" s="276"/>
      <c r="N86" s="131"/>
      <c r="O86" s="40"/>
      <c r="P86" s="41"/>
      <c r="Q86" s="257"/>
      <c r="R86" s="40"/>
      <c r="S86" s="47"/>
      <c r="T86" s="41"/>
      <c r="U86" s="257"/>
      <c r="V86" s="39"/>
      <c r="W86" s="47"/>
      <c r="X86" s="41"/>
      <c r="Y86" s="257"/>
      <c r="Z86" s="131">
        <v>18</v>
      </c>
      <c r="AA86" s="35">
        <v>8</v>
      </c>
      <c r="AB86" s="36" t="s">
        <v>14</v>
      </c>
      <c r="AC86" s="275">
        <v>7</v>
      </c>
      <c r="AD86" s="34"/>
      <c r="AE86" s="45"/>
      <c r="AF86" s="36"/>
      <c r="AG86" s="275"/>
      <c r="AH86" s="265" t="s">
        <v>53</v>
      </c>
      <c r="AI86" s="343" t="s">
        <v>196</v>
      </c>
      <c r="AJ86" s="180" t="s">
        <v>54</v>
      </c>
      <c r="AK86" s="166" t="s">
        <v>231</v>
      </c>
      <c r="AL86" s="49"/>
      <c r="AM86" s="65"/>
      <c r="AN86" s="121"/>
      <c r="AO86" s="49"/>
      <c r="AP86" s="49"/>
      <c r="AR86" s="21"/>
      <c r="AS86" s="21"/>
      <c r="AT86" s="21"/>
      <c r="AU86" s="21"/>
      <c r="AV86" s="21"/>
      <c r="AW86" s="21"/>
      <c r="AX86" s="21"/>
    </row>
    <row r="87" spans="1:50" ht="15.75" customHeight="1">
      <c r="A87" s="447"/>
      <c r="B87" s="550" t="s">
        <v>227</v>
      </c>
      <c r="C87" s="551"/>
      <c r="D87" s="448">
        <f>SUM(D88:D91)</f>
        <v>30</v>
      </c>
      <c r="E87" s="469">
        <f>SUM(E88:E91)</f>
        <v>10</v>
      </c>
      <c r="F87" s="448">
        <f>SUM(F88:F91)</f>
        <v>10</v>
      </c>
      <c r="G87" s="449">
        <f>SUM(G88:G91)</f>
        <v>0</v>
      </c>
      <c r="H87" s="449"/>
      <c r="I87" s="450">
        <f>SUM(I88:I91)</f>
        <v>3</v>
      </c>
      <c r="J87" s="448">
        <f>SUM(J88:J91)</f>
        <v>0</v>
      </c>
      <c r="K87" s="449">
        <f>SUM(K88:K91)</f>
        <v>0</v>
      </c>
      <c r="L87" s="449"/>
      <c r="M87" s="451">
        <f>SUM(M88:M91)</f>
        <v>0</v>
      </c>
      <c r="N87" s="452">
        <f>SUM(N88:N91)</f>
        <v>0</v>
      </c>
      <c r="O87" s="449">
        <f>SUM(O88:O91)</f>
        <v>0</v>
      </c>
      <c r="P87" s="449"/>
      <c r="Q87" s="450">
        <f>SUM(Q88:Q91)</f>
        <v>0</v>
      </c>
      <c r="R87" s="448">
        <f>SUM(R88:R91)</f>
        <v>0</v>
      </c>
      <c r="S87" s="449">
        <f>SUM(S88:S91)</f>
        <v>0</v>
      </c>
      <c r="T87" s="449"/>
      <c r="U87" s="451">
        <f>SUM(U88:U91)</f>
        <v>0</v>
      </c>
      <c r="V87" s="452">
        <f>SUM(V88:V91)</f>
        <v>0</v>
      </c>
      <c r="W87" s="449">
        <f>SUM(W88:W91)</f>
        <v>0</v>
      </c>
      <c r="X87" s="449"/>
      <c r="Y87" s="450">
        <f>SUM(Y88:Y91)</f>
        <v>0</v>
      </c>
      <c r="Z87" s="448">
        <f>SUM(Z88:Z91)</f>
        <v>0</v>
      </c>
      <c r="AA87" s="449">
        <f>SUM(AA88:AA91)</f>
        <v>0</v>
      </c>
      <c r="AB87" s="449"/>
      <c r="AC87" s="451">
        <f>SUM(AC88:AC91)</f>
        <v>0</v>
      </c>
      <c r="AD87" s="452">
        <f>SUM(AD88:AD91)</f>
        <v>30</v>
      </c>
      <c r="AE87" s="449">
        <f>SUM(AE88:AE91)</f>
        <v>0</v>
      </c>
      <c r="AF87" s="449"/>
      <c r="AG87" s="451">
        <f>SUM(AG88:AG91)</f>
        <v>7</v>
      </c>
      <c r="AH87" s="480"/>
      <c r="AI87" s="453"/>
      <c r="AJ87" s="454"/>
      <c r="AK87" s="455"/>
      <c r="AL87" s="49"/>
      <c r="AM87" s="65"/>
      <c r="AN87" s="121"/>
      <c r="AO87" s="49"/>
      <c r="AP87" s="49"/>
      <c r="AR87" s="21"/>
      <c r="AS87" s="21"/>
      <c r="AT87" s="21"/>
      <c r="AU87" s="21"/>
      <c r="AV87" s="21"/>
      <c r="AW87" s="21"/>
      <c r="AX87" s="21"/>
    </row>
    <row r="88" spans="1:50" ht="17.25" customHeight="1">
      <c r="A88" s="209" t="s">
        <v>204</v>
      </c>
      <c r="B88" s="456"/>
      <c r="C88" s="457" t="s">
        <v>285</v>
      </c>
      <c r="D88" s="32">
        <f>SUM(F88,G88,J88,K88,N88,O88,R88,S88,V88,W88,Z88,AA88,AD88,AE88)</f>
        <v>10</v>
      </c>
      <c r="E88" s="40">
        <f>SUM(I88,M88,Q88,U88,Y88,AC88,AG88)</f>
        <v>3</v>
      </c>
      <c r="F88" s="39">
        <v>10</v>
      </c>
      <c r="G88" s="47">
        <v>0</v>
      </c>
      <c r="H88" s="47" t="s">
        <v>147</v>
      </c>
      <c r="I88" s="233">
        <v>3</v>
      </c>
      <c r="J88" s="139"/>
      <c r="K88" s="458"/>
      <c r="L88" s="459"/>
      <c r="M88" s="460"/>
      <c r="N88" s="139"/>
      <c r="O88" s="458"/>
      <c r="P88" s="459"/>
      <c r="Q88" s="460"/>
      <c r="R88" s="461"/>
      <c r="S88" s="462"/>
      <c r="T88" s="462"/>
      <c r="U88" s="463"/>
      <c r="V88" s="461"/>
      <c r="W88" s="462"/>
      <c r="X88" s="462"/>
      <c r="Y88" s="463"/>
      <c r="Z88" s="139"/>
      <c r="AA88" s="62"/>
      <c r="AB88" s="47"/>
      <c r="AC88" s="233"/>
      <c r="AD88" s="39"/>
      <c r="AE88" s="47"/>
      <c r="AF88" s="47"/>
      <c r="AG88" s="233"/>
      <c r="AH88" s="269"/>
      <c r="AI88" s="464"/>
      <c r="AJ88" s="465"/>
      <c r="AK88" s="466"/>
      <c r="AL88" s="49"/>
      <c r="AM88" s="65"/>
      <c r="AN88" s="121"/>
      <c r="AO88" s="49"/>
      <c r="AP88" s="49"/>
      <c r="AR88" s="21"/>
      <c r="AS88" s="21"/>
      <c r="AT88" s="21"/>
      <c r="AU88" s="21"/>
      <c r="AV88" s="21"/>
      <c r="AW88" s="21"/>
      <c r="AX88" s="21"/>
    </row>
    <row r="89" spans="1:50" ht="17.25" customHeight="1">
      <c r="A89" s="415"/>
      <c r="B89" s="416"/>
      <c r="C89" s="418" t="s">
        <v>286</v>
      </c>
      <c r="D89" s="360"/>
      <c r="E89" s="361">
        <f>SUM(I89,M89,Q89,U89,Y89,AC89,AG89)</f>
        <v>2</v>
      </c>
      <c r="F89" s="362"/>
      <c r="G89" s="363"/>
      <c r="H89" s="363"/>
      <c r="I89" s="364"/>
      <c r="J89" s="383"/>
      <c r="K89" s="417"/>
      <c r="L89" s="373"/>
      <c r="M89" s="374"/>
      <c r="N89" s="383"/>
      <c r="O89" s="417"/>
      <c r="P89" s="373"/>
      <c r="Q89" s="374"/>
      <c r="R89" s="420"/>
      <c r="S89" s="421"/>
      <c r="T89" s="421"/>
      <c r="U89" s="422"/>
      <c r="V89" s="420"/>
      <c r="W89" s="421"/>
      <c r="X89" s="421"/>
      <c r="Y89" s="422"/>
      <c r="Z89" s="383"/>
      <c r="AA89" s="365"/>
      <c r="AB89" s="363"/>
      <c r="AC89" s="364"/>
      <c r="AD89" s="362">
        <v>10</v>
      </c>
      <c r="AE89" s="363">
        <v>0</v>
      </c>
      <c r="AF89" s="363" t="s">
        <v>147</v>
      </c>
      <c r="AG89" s="364">
        <v>2</v>
      </c>
      <c r="AH89" s="366"/>
      <c r="AI89" s="367"/>
      <c r="AJ89" s="368"/>
      <c r="AK89" s="369"/>
      <c r="AL89" s="49"/>
      <c r="AM89" s="65"/>
      <c r="AN89" s="121"/>
      <c r="AO89" s="49"/>
      <c r="AP89" s="49"/>
      <c r="AR89" s="21"/>
      <c r="AS89" s="21"/>
      <c r="AT89" s="21"/>
      <c r="AU89" s="21"/>
      <c r="AV89" s="21"/>
      <c r="AW89" s="21"/>
      <c r="AX89" s="21"/>
    </row>
    <row r="90" spans="1:50" ht="16.5" customHeight="1">
      <c r="A90" s="210" t="s">
        <v>205</v>
      </c>
      <c r="B90" s="338"/>
      <c r="C90" s="467" t="s">
        <v>287</v>
      </c>
      <c r="D90" s="32">
        <f>SUM(F90,G90,J90,K90,N90,O90,R90,S90,V90,W90,Z90,AA90,AD90,AE90)</f>
        <v>10</v>
      </c>
      <c r="E90" s="40">
        <f>SUM(I90,M90,Q90,U90,Y90,AC90,AG90)</f>
        <v>2</v>
      </c>
      <c r="F90" s="39"/>
      <c r="G90" s="47"/>
      <c r="H90" s="47"/>
      <c r="I90" s="233"/>
      <c r="J90" s="32"/>
      <c r="K90" s="62"/>
      <c r="L90" s="47"/>
      <c r="M90" s="233"/>
      <c r="N90" s="32"/>
      <c r="O90" s="62"/>
      <c r="P90" s="47"/>
      <c r="Q90" s="233"/>
      <c r="R90" s="39"/>
      <c r="S90" s="47"/>
      <c r="T90" s="47"/>
      <c r="U90" s="233"/>
      <c r="V90" s="39"/>
      <c r="W90" s="47"/>
      <c r="X90" s="47"/>
      <c r="Y90" s="233"/>
      <c r="Z90" s="32"/>
      <c r="AA90" s="62"/>
      <c r="AB90" s="47"/>
      <c r="AC90" s="233"/>
      <c r="AD90" s="32">
        <v>10</v>
      </c>
      <c r="AE90" s="47">
        <v>0</v>
      </c>
      <c r="AF90" s="47" t="s">
        <v>147</v>
      </c>
      <c r="AG90" s="233">
        <v>2</v>
      </c>
      <c r="AH90" s="270"/>
      <c r="AI90" s="468"/>
      <c r="AJ90" s="218"/>
      <c r="AK90" s="43"/>
      <c r="AL90" s="49"/>
      <c r="AM90" s="65"/>
      <c r="AN90" s="121"/>
      <c r="AO90" s="49"/>
      <c r="AP90" s="49"/>
      <c r="AR90" s="21"/>
      <c r="AS90" s="21"/>
      <c r="AT90" s="21"/>
      <c r="AU90" s="21"/>
      <c r="AV90" s="21"/>
      <c r="AW90" s="21"/>
      <c r="AX90" s="21"/>
    </row>
    <row r="91" spans="1:50" ht="16.5" customHeight="1">
      <c r="A91" s="370" t="s">
        <v>206</v>
      </c>
      <c r="B91" s="371"/>
      <c r="C91" s="419" t="s">
        <v>288</v>
      </c>
      <c r="D91" s="360">
        <f>SUM(F91,G91,J91,K91,N91,O91,R91,S91,V91,W91,Z91,AA91,AD91,AE91)</f>
        <v>10</v>
      </c>
      <c r="E91" s="361">
        <f>SUM(I91,M91,Q91,U91,Y91,AC91,AG91)</f>
        <v>3</v>
      </c>
      <c r="F91" s="362"/>
      <c r="G91" s="363"/>
      <c r="H91" s="363"/>
      <c r="I91" s="364"/>
      <c r="J91" s="360"/>
      <c r="K91" s="365"/>
      <c r="L91" s="363"/>
      <c r="M91" s="364"/>
      <c r="N91" s="360"/>
      <c r="O91" s="365"/>
      <c r="P91" s="363"/>
      <c r="Q91" s="364"/>
      <c r="R91" s="372"/>
      <c r="S91" s="373"/>
      <c r="T91" s="373"/>
      <c r="U91" s="374"/>
      <c r="V91" s="372"/>
      <c r="W91" s="373"/>
      <c r="X91" s="373"/>
      <c r="Y91" s="374"/>
      <c r="Z91" s="360"/>
      <c r="AA91" s="365"/>
      <c r="AB91" s="363"/>
      <c r="AC91" s="364"/>
      <c r="AD91" s="399">
        <v>10</v>
      </c>
      <c r="AE91" s="440">
        <v>0</v>
      </c>
      <c r="AF91" s="400" t="s">
        <v>147</v>
      </c>
      <c r="AG91" s="441">
        <v>3</v>
      </c>
      <c r="AH91" s="481"/>
      <c r="AI91" s="375"/>
      <c r="AJ91" s="376"/>
      <c r="AK91" s="377"/>
      <c r="AL91" s="126"/>
      <c r="AM91" s="65"/>
      <c r="AN91" s="121"/>
      <c r="AO91" s="49"/>
      <c r="AP91" s="49"/>
      <c r="AR91" s="21"/>
      <c r="AS91" s="21"/>
      <c r="AT91" s="21"/>
      <c r="AU91" s="21"/>
      <c r="AV91" s="21"/>
      <c r="AW91" s="21"/>
      <c r="AX91" s="21"/>
    </row>
    <row r="92" spans="1:50" ht="6" customHeight="1">
      <c r="A92" s="212"/>
      <c r="B92" s="289"/>
      <c r="C92" s="290"/>
      <c r="D92" s="91"/>
      <c r="E92" s="87"/>
      <c r="F92" s="86"/>
      <c r="G92" s="92"/>
      <c r="H92" s="93"/>
      <c r="I92" s="94"/>
      <c r="J92" s="91"/>
      <c r="K92" s="92"/>
      <c r="L92" s="93"/>
      <c r="M92" s="94"/>
      <c r="N92" s="91"/>
      <c r="O92" s="92"/>
      <c r="P92" s="93"/>
      <c r="Q92" s="94"/>
      <c r="R92" s="91"/>
      <c r="S92" s="93"/>
      <c r="T92" s="93"/>
      <c r="U92" s="94"/>
      <c r="V92" s="87"/>
      <c r="W92" s="87"/>
      <c r="X92" s="95"/>
      <c r="Y92" s="277"/>
      <c r="Z92" s="91"/>
      <c r="AA92" s="92"/>
      <c r="AB92" s="93"/>
      <c r="AC92" s="94"/>
      <c r="AD92" s="436"/>
      <c r="AE92" s="437"/>
      <c r="AF92" s="438"/>
      <c r="AG92" s="439"/>
      <c r="AH92" s="268"/>
      <c r="AI92" s="260"/>
      <c r="AJ92" s="245"/>
      <c r="AK92" s="261"/>
      <c r="AL92" s="49"/>
      <c r="AM92" s="65"/>
      <c r="AN92" s="121"/>
      <c r="AO92" s="49"/>
      <c r="AP92" s="49"/>
      <c r="AR92" s="21"/>
      <c r="AS92" s="21"/>
      <c r="AT92" s="21"/>
      <c r="AU92" s="21"/>
      <c r="AV92" s="21"/>
      <c r="AW92" s="21"/>
      <c r="AX92" s="21"/>
    </row>
    <row r="93" spans="1:50" ht="19.5" customHeight="1" thickBot="1">
      <c r="A93" s="213"/>
      <c r="B93" s="291" t="s">
        <v>207</v>
      </c>
      <c r="C93" s="292" t="s">
        <v>19</v>
      </c>
      <c r="D93" s="98">
        <v>14</v>
      </c>
      <c r="E93" s="278">
        <v>15</v>
      </c>
      <c r="F93" s="100"/>
      <c r="G93" s="101"/>
      <c r="H93" s="101"/>
      <c r="I93" s="279"/>
      <c r="J93" s="98"/>
      <c r="K93" s="102"/>
      <c r="L93" s="101"/>
      <c r="M93" s="279"/>
      <c r="N93" s="98"/>
      <c r="O93" s="101"/>
      <c r="P93" s="101"/>
      <c r="Q93" s="279"/>
      <c r="R93" s="98"/>
      <c r="S93" s="101"/>
      <c r="T93" s="101"/>
      <c r="U93" s="279"/>
      <c r="V93" s="98"/>
      <c r="W93" s="101"/>
      <c r="X93" s="101"/>
      <c r="Y93" s="279"/>
      <c r="Z93" s="98"/>
      <c r="AA93" s="102"/>
      <c r="AB93" s="101"/>
      <c r="AC93" s="279"/>
      <c r="AD93" s="100">
        <v>14</v>
      </c>
      <c r="AE93" s="101"/>
      <c r="AF93" s="101" t="s">
        <v>150</v>
      </c>
      <c r="AG93" s="279">
        <v>15</v>
      </c>
      <c r="AH93" s="23"/>
      <c r="AI93" s="120"/>
      <c r="AJ93" s="65"/>
      <c r="AK93" s="49"/>
      <c r="AL93" s="49"/>
      <c r="AM93" s="65"/>
      <c r="AN93" s="121"/>
      <c r="AO93" s="49"/>
      <c r="AP93" s="49"/>
      <c r="AR93" s="21"/>
      <c r="AS93" s="21"/>
      <c r="AT93" s="21"/>
      <c r="AU93" s="21"/>
      <c r="AV93" s="21"/>
      <c r="AW93" s="21"/>
      <c r="AX93" s="21"/>
    </row>
    <row r="94" spans="1:50" ht="18" customHeight="1" thickBot="1" thickTop="1">
      <c r="A94" s="214"/>
      <c r="B94" s="18"/>
      <c r="C94" s="127" t="s">
        <v>18</v>
      </c>
      <c r="D94" s="442">
        <f>SUM(D7+D19+D27+D84+D87+D93)</f>
        <v>663</v>
      </c>
      <c r="E94" s="445">
        <f>SUM(E7+E19+E27+E64+E74+E84+E87+E93)</f>
        <v>210</v>
      </c>
      <c r="F94" s="442">
        <f>SUM(F7+F19+F27+F84+F87+F93+F74+F64)</f>
        <v>108</v>
      </c>
      <c r="G94" s="443">
        <f>SUM(G7+G19+G27+G84+G87+G93+G74+G64)</f>
        <v>0</v>
      </c>
      <c r="H94" s="443"/>
      <c r="I94" s="444">
        <f>SUM(I7+I19+I27+I64+I74+I84+I87+I93)</f>
        <v>29</v>
      </c>
      <c r="J94" s="446">
        <f>SUM(J7+J19+J27+J84+J87+J93+J74+J64)</f>
        <v>106</v>
      </c>
      <c r="K94" s="443">
        <f>SUM(K7+K19+K27+K84+K87+K93+K74+K64)</f>
        <v>44</v>
      </c>
      <c r="L94" s="443"/>
      <c r="M94" s="445">
        <f>SUM(M7+M19+M27+M64+M74+M84+M87+M93)</f>
        <v>31</v>
      </c>
      <c r="N94" s="442">
        <f>SUM(N7+N19+N27+N84+N87+N93+N74+N64)</f>
        <v>94</v>
      </c>
      <c r="O94" s="443">
        <f>SUM(O7+O19+O27+O84+O87+O93+O74+O64)</f>
        <v>52</v>
      </c>
      <c r="P94" s="443"/>
      <c r="Q94" s="444">
        <f>SUM(Q7+Q19+Q27+Q64+Q74+Q84+Q87+Q93)</f>
        <v>31</v>
      </c>
      <c r="R94" s="446">
        <f>SUM(R7+R19+R27+R84+R87+R93+R74+R64)</f>
        <v>74</v>
      </c>
      <c r="S94" s="443">
        <f>SUM(S7+S19+S27+S84+S87+S93+S74+S64)</f>
        <v>66</v>
      </c>
      <c r="T94" s="443"/>
      <c r="U94" s="445">
        <f>SUM(U7+U19+U27+U64+U74+U84+U87+U93)</f>
        <v>31</v>
      </c>
      <c r="V94" s="442">
        <f>SUM(V7+V19+V27+V84+V87+V93+V74+V64)</f>
        <v>89</v>
      </c>
      <c r="W94" s="443">
        <f>SUM(W7+W19+W27+W84+W87+W93+W74+W64)</f>
        <v>16</v>
      </c>
      <c r="X94" s="443"/>
      <c r="Y94" s="444">
        <f>SUM(Y7+Y19+Y27+Y64+Y74+Y84+Y87+Y93)</f>
        <v>27</v>
      </c>
      <c r="Z94" s="446">
        <f>SUM(Z7+Z19+Z27+Z84+Z87+Z93+Z74+Z64)</f>
        <v>74</v>
      </c>
      <c r="AA94" s="443">
        <f>SUM(AA7+AA19+AA27+AA84+AA87+AA93+AA74+AA64)</f>
        <v>28</v>
      </c>
      <c r="AB94" s="443"/>
      <c r="AC94" s="444">
        <f>SUM(AC7+AC19+AC27+AC64+AC74+AC84+AC87+AC93)</f>
        <v>32</v>
      </c>
      <c r="AD94" s="442">
        <f>SUM(AD7+AD19+AD27+AD84+AD87+AD93+AD74+AD64)</f>
        <v>44</v>
      </c>
      <c r="AE94" s="443">
        <f>SUM(AE7+AE19+AE27+AE84+AE87+AE93+AE74+AE64)</f>
        <v>20</v>
      </c>
      <c r="AF94" s="443"/>
      <c r="AG94" s="444">
        <f>SUM(AG7+AG19+AG27+AG64+AG74+AG84+AG87+AG93)</f>
        <v>28</v>
      </c>
      <c r="AI94" s="124"/>
      <c r="AJ94" s="285"/>
      <c r="AK94" s="49"/>
      <c r="AL94" s="49"/>
      <c r="AM94" s="65"/>
      <c r="AN94" s="121"/>
      <c r="AO94" s="49"/>
      <c r="AP94" s="49"/>
      <c r="AR94" s="21"/>
      <c r="AS94" s="21"/>
      <c r="AT94" s="21"/>
      <c r="AU94" s="21"/>
      <c r="AV94" s="21"/>
      <c r="AW94" s="21"/>
      <c r="AX94" s="21"/>
    </row>
    <row r="95" spans="1:50" ht="19.5" customHeight="1">
      <c r="A95" s="201"/>
      <c r="B95" s="262"/>
      <c r="C95" s="128" t="s">
        <v>145</v>
      </c>
      <c r="D95" s="106"/>
      <c r="E95" s="107"/>
      <c r="F95" s="106">
        <f>SUM(F94,G94)</f>
        <v>108</v>
      </c>
      <c r="G95" s="108"/>
      <c r="H95" s="108"/>
      <c r="I95" s="280"/>
      <c r="J95" s="106">
        <f>SUM(J94,K94)</f>
        <v>150</v>
      </c>
      <c r="K95" s="108"/>
      <c r="L95" s="108"/>
      <c r="M95" s="280"/>
      <c r="N95" s="106">
        <f>SUM(N94,O94)</f>
        <v>146</v>
      </c>
      <c r="O95" s="108"/>
      <c r="P95" s="108"/>
      <c r="Q95" s="280"/>
      <c r="R95" s="106">
        <f>SUM(R94,S94)</f>
        <v>140</v>
      </c>
      <c r="S95" s="108"/>
      <c r="T95" s="108"/>
      <c r="U95" s="280"/>
      <c r="V95" s="106">
        <f>SUM(V94,W94)</f>
        <v>105</v>
      </c>
      <c r="W95" s="108"/>
      <c r="X95" s="108"/>
      <c r="Y95" s="280"/>
      <c r="Z95" s="106">
        <f>SUM(Z94,AA94)</f>
        <v>102</v>
      </c>
      <c r="AA95" s="108"/>
      <c r="AB95" s="108"/>
      <c r="AC95" s="280"/>
      <c r="AD95" s="106">
        <f>SUM(AD94,AE94)</f>
        <v>64</v>
      </c>
      <c r="AE95" s="108"/>
      <c r="AF95" s="108"/>
      <c r="AG95" s="280"/>
      <c r="AI95" s="120"/>
      <c r="AJ95" s="65"/>
      <c r="AK95" s="126"/>
      <c r="AV95" s="21"/>
      <c r="AW95" s="21"/>
      <c r="AX95" s="21"/>
    </row>
    <row r="96" spans="1:50" ht="19.5" customHeight="1">
      <c r="A96" s="201"/>
      <c r="B96" s="14"/>
      <c r="C96" s="129" t="s">
        <v>16</v>
      </c>
      <c r="D96" s="38"/>
      <c r="E96" s="46"/>
      <c r="F96" s="38"/>
      <c r="G96" s="45"/>
      <c r="H96" s="45">
        <f>COUNTIF(H8:H93,"v")</f>
        <v>5</v>
      </c>
      <c r="I96" s="275"/>
      <c r="J96" s="38"/>
      <c r="K96" s="45"/>
      <c r="L96" s="45">
        <f>COUNTIF(L8:L93,"v")</f>
        <v>5</v>
      </c>
      <c r="M96" s="275"/>
      <c r="N96" s="38"/>
      <c r="O96" s="45"/>
      <c r="P96" s="45">
        <f>COUNTIF(P8:P93,"v")</f>
        <v>5</v>
      </c>
      <c r="Q96" s="275"/>
      <c r="R96" s="38"/>
      <c r="S96" s="45"/>
      <c r="T96" s="45">
        <f>COUNTIF(T8:T93,"v")</f>
        <v>3</v>
      </c>
      <c r="U96" s="275"/>
      <c r="V96" s="38"/>
      <c r="W96" s="45"/>
      <c r="X96" s="45">
        <f>COUNTIF(X8:X86,"v")</f>
        <v>4</v>
      </c>
      <c r="Y96" s="275"/>
      <c r="Z96" s="38"/>
      <c r="AA96" s="45"/>
      <c r="AB96" s="45">
        <f>COUNTIF(AB8:AB86,"v")</f>
        <v>5</v>
      </c>
      <c r="AC96" s="275"/>
      <c r="AD96" s="38"/>
      <c r="AE96" s="45"/>
      <c r="AF96" s="45">
        <f>COUNTIF(AF8:AF86,"v")</f>
        <v>1</v>
      </c>
      <c r="AG96" s="275"/>
      <c r="AI96" s="120"/>
      <c r="AJ96" s="286"/>
      <c r="AK96" s="126"/>
      <c r="AV96" s="21"/>
      <c r="AW96" s="21"/>
      <c r="AX96" s="21"/>
    </row>
    <row r="97" spans="1:50" ht="19.5" customHeight="1">
      <c r="A97" s="201"/>
      <c r="B97" s="14"/>
      <c r="C97" s="320" t="s">
        <v>148</v>
      </c>
      <c r="D97" s="321"/>
      <c r="E97" s="322"/>
      <c r="F97" s="321"/>
      <c r="G97" s="323"/>
      <c r="H97" s="323">
        <f>COUNTIF(H7:H92,"é")</f>
        <v>3</v>
      </c>
      <c r="I97" s="324"/>
      <c r="J97" s="321"/>
      <c r="K97" s="323"/>
      <c r="L97" s="323">
        <f>COUNTIF(L7:L92,"é")</f>
        <v>7</v>
      </c>
      <c r="M97" s="324"/>
      <c r="N97" s="321"/>
      <c r="O97" s="323"/>
      <c r="P97" s="323">
        <f>COUNTIF(P7:P92,"é")</f>
        <v>7</v>
      </c>
      <c r="Q97" s="324"/>
      <c r="R97" s="321"/>
      <c r="S97" s="323"/>
      <c r="T97" s="323">
        <f>COUNTIF(T7:T92,"é")</f>
        <v>9</v>
      </c>
      <c r="U97" s="324"/>
      <c r="V97" s="321"/>
      <c r="W97" s="323"/>
      <c r="X97" s="323">
        <f>COUNTIF(X7:X92,"é")</f>
        <v>6</v>
      </c>
      <c r="Y97" s="324"/>
      <c r="Z97" s="321"/>
      <c r="AA97" s="323"/>
      <c r="AB97" s="323">
        <f>COUNTIF(AB7:AB92,"é")</f>
        <v>2</v>
      </c>
      <c r="AC97" s="324"/>
      <c r="AD97" s="321"/>
      <c r="AE97" s="323"/>
      <c r="AF97" s="323">
        <f>COUNTIF(AF7:AF92,"é")</f>
        <v>3</v>
      </c>
      <c r="AG97" s="324"/>
      <c r="AI97" s="120"/>
      <c r="AJ97" s="286"/>
      <c r="AK97" s="126"/>
      <c r="AV97" s="21"/>
      <c r="AW97" s="21"/>
      <c r="AX97" s="21"/>
    </row>
    <row r="98" spans="1:50" ht="19.5" customHeight="1" thickBot="1">
      <c r="A98" s="201"/>
      <c r="B98" s="14"/>
      <c r="C98" s="152" t="s">
        <v>151</v>
      </c>
      <c r="D98" s="63"/>
      <c r="E98" s="58"/>
      <c r="F98" s="63"/>
      <c r="G98" s="57"/>
      <c r="H98" s="57">
        <f>COUNTIF(H93,"a")</f>
        <v>0</v>
      </c>
      <c r="I98" s="58"/>
      <c r="J98" s="57"/>
      <c r="K98" s="57"/>
      <c r="L98" s="57">
        <f>COUNTIF(L93,"a")</f>
        <v>0</v>
      </c>
      <c r="M98" s="58"/>
      <c r="N98" s="57"/>
      <c r="O98" s="57"/>
      <c r="P98" s="57">
        <f>COUNTIF(P93,"a")</f>
        <v>0</v>
      </c>
      <c r="Q98" s="58"/>
      <c r="R98" s="57"/>
      <c r="S98" s="57"/>
      <c r="T98" s="57">
        <f>COUNTIF(T93,"a")</f>
        <v>0</v>
      </c>
      <c r="U98" s="58"/>
      <c r="V98" s="57"/>
      <c r="W98" s="57"/>
      <c r="X98" s="57">
        <f>COUNTIF(X93,"a")</f>
        <v>0</v>
      </c>
      <c r="Y98" s="58"/>
      <c r="Z98" s="57"/>
      <c r="AA98" s="57"/>
      <c r="AB98" s="57">
        <f>COUNTIF(AB93,"a")</f>
        <v>0</v>
      </c>
      <c r="AC98" s="58"/>
      <c r="AD98" s="293"/>
      <c r="AE98" s="57"/>
      <c r="AF98" s="57">
        <f>COUNTIF(AF93,"a")</f>
        <v>1</v>
      </c>
      <c r="AG98" s="325"/>
      <c r="AI98" s="120"/>
      <c r="AJ98" s="286"/>
      <c r="AK98" s="126"/>
      <c r="AV98" s="21"/>
      <c r="AW98" s="21"/>
      <c r="AX98" s="21"/>
    </row>
    <row r="99" ht="2.25" customHeight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10" spans="2:12" ht="19.5" customHeight="1" thickBot="1">
      <c r="B110" s="318"/>
      <c r="C110" s="49"/>
      <c r="D110" s="49"/>
      <c r="E110" s="49"/>
      <c r="F110" s="49"/>
      <c r="G110" s="65"/>
      <c r="H110" s="176"/>
      <c r="I110" s="176"/>
      <c r="J110" s="176"/>
      <c r="K110" s="65"/>
      <c r="L110" s="176"/>
    </row>
    <row r="111" spans="1:43" s="426" customFormat="1" ht="14.25">
      <c r="A111" s="423"/>
      <c r="B111" s="552" t="s">
        <v>289</v>
      </c>
      <c r="C111" s="554"/>
      <c r="D111" s="424"/>
      <c r="E111" s="424"/>
      <c r="F111" s="552" t="s">
        <v>290</v>
      </c>
      <c r="G111" s="553"/>
      <c r="H111" s="553"/>
      <c r="I111" s="553"/>
      <c r="J111" s="553"/>
      <c r="K111" s="553"/>
      <c r="L111" s="553"/>
      <c r="M111" s="553"/>
      <c r="N111" s="554"/>
      <c r="O111" s="424"/>
      <c r="P111" s="425" t="s">
        <v>291</v>
      </c>
      <c r="Q111" s="424"/>
      <c r="R111" s="424"/>
      <c r="S111" s="424"/>
      <c r="T111" s="424"/>
      <c r="U111" s="424"/>
      <c r="V111" s="424"/>
      <c r="W111" s="424"/>
      <c r="X111" s="424"/>
      <c r="Y111" s="424"/>
      <c r="Z111" s="424"/>
      <c r="AA111" s="424"/>
      <c r="AB111" s="424"/>
      <c r="AC111" s="424"/>
      <c r="AD111" s="424"/>
      <c r="AE111" s="424"/>
      <c r="AF111" s="424"/>
      <c r="AG111" s="424"/>
      <c r="AH111" s="424"/>
      <c r="AI111" s="424"/>
      <c r="AJ111" s="424"/>
      <c r="AK111" s="424"/>
      <c r="AL111" s="424"/>
      <c r="AM111" s="424"/>
      <c r="AN111" s="424"/>
      <c r="AO111" s="424"/>
      <c r="AP111" s="424"/>
      <c r="AQ111" s="424"/>
    </row>
    <row r="112" spans="1:43" s="426" customFormat="1" ht="14.25">
      <c r="A112" s="423"/>
      <c r="B112" s="427" t="s">
        <v>292</v>
      </c>
      <c r="C112" s="428" t="s">
        <v>293</v>
      </c>
      <c r="D112" s="424"/>
      <c r="E112" s="424"/>
      <c r="F112" s="532" t="s">
        <v>294</v>
      </c>
      <c r="G112" s="520"/>
      <c r="H112" s="520"/>
      <c r="I112" s="520"/>
      <c r="J112" s="521" t="s">
        <v>295</v>
      </c>
      <c r="K112" s="521"/>
      <c r="L112" s="521"/>
      <c r="M112" s="521"/>
      <c r="N112" s="522"/>
      <c r="O112" s="424"/>
      <c r="P112" s="424" t="s">
        <v>302</v>
      </c>
      <c r="Q112" s="424"/>
      <c r="R112" s="424"/>
      <c r="S112" s="424"/>
      <c r="T112" s="424"/>
      <c r="U112" s="424"/>
      <c r="V112" s="424"/>
      <c r="W112" s="424"/>
      <c r="X112" s="424"/>
      <c r="Y112" s="424"/>
      <c r="Z112" s="424"/>
      <c r="AA112" s="424"/>
      <c r="AB112" s="424"/>
      <c r="AC112" s="424"/>
      <c r="AD112" s="424"/>
      <c r="AE112" s="424"/>
      <c r="AF112" s="424"/>
      <c r="AG112" s="424"/>
      <c r="AH112" s="424"/>
      <c r="AI112" s="424"/>
      <c r="AJ112" s="424"/>
      <c r="AK112" s="424"/>
      <c r="AL112" s="424"/>
      <c r="AM112" s="424"/>
      <c r="AN112" s="424"/>
      <c r="AO112" s="424"/>
      <c r="AP112" s="424"/>
      <c r="AQ112" s="424"/>
    </row>
    <row r="113" spans="1:43" s="426" customFormat="1" ht="15" thickBot="1">
      <c r="A113" s="423"/>
      <c r="B113" s="429" t="s">
        <v>296</v>
      </c>
      <c r="C113" s="430" t="s">
        <v>297</v>
      </c>
      <c r="D113" s="424"/>
      <c r="E113" s="424"/>
      <c r="F113" s="513" t="s">
        <v>298</v>
      </c>
      <c r="G113" s="533"/>
      <c r="H113" s="533"/>
      <c r="I113" s="533"/>
      <c r="J113" s="534" t="s">
        <v>299</v>
      </c>
      <c r="K113" s="534"/>
      <c r="L113" s="534"/>
      <c r="M113" s="534"/>
      <c r="N113" s="535"/>
      <c r="O113" s="424"/>
      <c r="P113" s="424"/>
      <c r="Q113" s="424"/>
      <c r="R113" s="424"/>
      <c r="S113" s="424"/>
      <c r="T113" s="424"/>
      <c r="U113" s="424"/>
      <c r="V113" s="424"/>
      <c r="W113" s="424"/>
      <c r="X113" s="424"/>
      <c r="Y113" s="424"/>
      <c r="Z113" s="424"/>
      <c r="AA113" s="424"/>
      <c r="AB113" s="424"/>
      <c r="AC113" s="424"/>
      <c r="AD113" s="424"/>
      <c r="AE113" s="424"/>
      <c r="AF113" s="424"/>
      <c r="AG113" s="424"/>
      <c r="AH113" s="424"/>
      <c r="AI113" s="424"/>
      <c r="AJ113" s="424"/>
      <c r="AK113" s="424"/>
      <c r="AL113" s="424"/>
      <c r="AM113" s="424"/>
      <c r="AN113" s="424"/>
      <c r="AO113" s="424"/>
      <c r="AP113" s="424"/>
      <c r="AQ113" s="424"/>
    </row>
    <row r="114" spans="1:44" s="435" customFormat="1" ht="14.25">
      <c r="A114" s="431"/>
      <c r="B114" s="432"/>
      <c r="C114" s="433"/>
      <c r="D114" s="434"/>
      <c r="E114" s="434"/>
      <c r="F114" s="434"/>
      <c r="G114" s="434"/>
      <c r="H114" s="434"/>
      <c r="I114" s="434"/>
      <c r="J114" s="434"/>
      <c r="K114" s="434"/>
      <c r="L114" s="434"/>
      <c r="M114" s="434"/>
      <c r="N114" s="434"/>
      <c r="O114" s="434"/>
      <c r="P114" s="434"/>
      <c r="Q114" s="434"/>
      <c r="R114" s="434"/>
      <c r="S114" s="434"/>
      <c r="T114" s="434"/>
      <c r="U114" s="434"/>
      <c r="V114" s="434"/>
      <c r="W114" s="434"/>
      <c r="X114" s="434"/>
      <c r="Y114" s="434"/>
      <c r="Z114" s="434"/>
      <c r="AA114" s="434"/>
      <c r="AB114" s="434"/>
      <c r="AC114" s="434"/>
      <c r="AD114" s="434"/>
      <c r="AE114" s="434"/>
      <c r="AF114" s="434"/>
      <c r="AG114" s="434"/>
      <c r="AH114" s="434"/>
      <c r="AI114" s="434"/>
      <c r="AJ114" s="434"/>
      <c r="AK114" s="434"/>
      <c r="AL114" s="434"/>
      <c r="AM114" s="434"/>
      <c r="AN114" s="434"/>
      <c r="AO114" s="434"/>
      <c r="AP114" s="434"/>
      <c r="AQ114" s="434"/>
      <c r="AR114" s="431"/>
    </row>
    <row r="115" spans="2:4" ht="15.75">
      <c r="B115" s="331"/>
      <c r="C115" s="329"/>
      <c r="D115" s="332"/>
    </row>
    <row r="116" spans="2:4" ht="15.75">
      <c r="B116" s="539"/>
      <c r="C116" s="540"/>
      <c r="D116" s="330"/>
    </row>
    <row r="117" spans="2:4" ht="15.75">
      <c r="B117" s="538"/>
      <c r="C117" s="538"/>
      <c r="D117" s="330"/>
    </row>
    <row r="118" spans="2:4" ht="15.75">
      <c r="B118" s="536"/>
      <c r="C118" s="537"/>
      <c r="D118" s="330"/>
    </row>
    <row r="119" spans="2:4" ht="15.75">
      <c r="B119" s="328"/>
      <c r="C119" s="332"/>
      <c r="D119" s="330"/>
    </row>
    <row r="120" spans="2:4" ht="15.75">
      <c r="B120" s="328"/>
      <c r="C120" s="329"/>
      <c r="D120" s="330"/>
    </row>
    <row r="123" spans="2:4" ht="15.75">
      <c r="B123" s="333"/>
      <c r="C123" s="334"/>
      <c r="D123" s="330"/>
    </row>
    <row r="124" spans="2:4" ht="15.75">
      <c r="B124" s="331"/>
      <c r="C124" s="334"/>
      <c r="D124" s="24"/>
    </row>
    <row r="125" spans="2:4" ht="15.75">
      <c r="B125" s="328"/>
      <c r="C125" s="335"/>
      <c r="D125" s="24"/>
    </row>
    <row r="126" spans="2:4" ht="15.75">
      <c r="B126" s="328"/>
      <c r="C126" s="335"/>
      <c r="D126" s="24"/>
    </row>
    <row r="127" spans="2:4" ht="15.75">
      <c r="B127" s="331"/>
      <c r="C127" s="335"/>
      <c r="D127" s="24"/>
    </row>
    <row r="128" spans="2:4" ht="15.75">
      <c r="B128" s="328"/>
      <c r="C128" s="335"/>
      <c r="D128" s="24"/>
    </row>
    <row r="129" spans="2:4" ht="15.75">
      <c r="B129" s="328"/>
      <c r="C129" s="335"/>
      <c r="D129" s="24"/>
    </row>
  </sheetData>
  <sheetProtection/>
  <mergeCells count="31">
    <mergeCell ref="F4:AG4"/>
    <mergeCell ref="B19:C19"/>
    <mergeCell ref="C56:L56"/>
    <mergeCell ref="B61:B62"/>
    <mergeCell ref="F61:AG61"/>
    <mergeCell ref="AH61:AK62"/>
    <mergeCell ref="B74:C74"/>
    <mergeCell ref="A1:AK1"/>
    <mergeCell ref="AJ2:AK2"/>
    <mergeCell ref="AH4:AK5"/>
    <mergeCell ref="D79:E79"/>
    <mergeCell ref="F79:G79"/>
    <mergeCell ref="B7:C7"/>
    <mergeCell ref="A3:AJ3"/>
    <mergeCell ref="B4:B5"/>
    <mergeCell ref="B27:C27"/>
    <mergeCell ref="B64:C64"/>
    <mergeCell ref="AH81:AK82"/>
    <mergeCell ref="F81:AG81"/>
    <mergeCell ref="B87:C87"/>
    <mergeCell ref="F111:N111"/>
    <mergeCell ref="B81:B82"/>
    <mergeCell ref="B111:C111"/>
    <mergeCell ref="B118:C118"/>
    <mergeCell ref="B117:C117"/>
    <mergeCell ref="B116:C116"/>
    <mergeCell ref="B84:C84"/>
    <mergeCell ref="F112:I112"/>
    <mergeCell ref="J112:N112"/>
    <mergeCell ref="F113:I113"/>
    <mergeCell ref="J113:N113"/>
  </mergeCells>
  <printOptions horizontalCentered="1"/>
  <pageMargins left="0.15748031496062992" right="0.15748031496062992" top="1.1811023622047245" bottom="0.3937007874015748" header="0.7874015748031497" footer="0.31496062992125984"/>
  <pageSetup firstPageNumber="1" useFirstPageNumber="1" horizontalDpi="600" verticalDpi="600" orientation="landscape" paperSize="9" scale="42" r:id="rId1"/>
  <headerFooter alignWithMargins="0">
    <oddHeader>&amp;L&amp;"Arial,Félkövér"&amp;12Óbudai Egyetem
Kandó Kálmán Villamosmérnöki Kar&amp;C&amp;"Arial CE,Félkövér"&amp;12Villamosmérnöki szak
BSc
D-tanterv
&amp;R&amp;"Arial CE,Félkövér"&amp;12Érvényes: 2014/2015. tanévtől
LEVELEZŐ tagozat
</oddHeader>
    <oddFooter>&amp;L&amp;"Arial CE,Félkövér"&amp;12&amp;D&amp;C&amp;"Arial CE,Félkövér"&amp;12
 &amp;F
&amp;R&amp;"Arial CE,Félkövér"&amp;12&amp;P / &amp;N</oddFooter>
  </headerFooter>
  <ignoredErrors>
    <ignoredError sqref="D65:D72 D75:D78" formulaRange="1"/>
    <ignoredError sqref="E74 D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KKMF SZGTI SZFVÁR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Lantos Zoltán</cp:lastModifiedBy>
  <cp:lastPrinted>2015-07-15T09:57:36Z</cp:lastPrinted>
  <dcterms:created xsi:type="dcterms:W3CDTF">2001-09-27T10:36:13Z</dcterms:created>
  <dcterms:modified xsi:type="dcterms:W3CDTF">2016-04-27T14:44:06Z</dcterms:modified>
  <cp:category/>
  <cp:version/>
  <cp:contentType/>
  <cp:contentStatus/>
</cp:coreProperties>
</file>